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3'66\RJH\กลต\FS E Q3'66\"/>
    </mc:Choice>
  </mc:AlternateContent>
  <xr:revisionPtr revIDLastSave="0" documentId="13_ncr:1_{3452D095-53FF-4CEB-8B47-91E59177BEDB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 3m" sheetId="84" r:id="rId2"/>
    <sheet name="PL 9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BS!$A$1:$O$79</definedName>
    <definedName name="_xlnm.Print_Area" localSheetId="3">'CE-Conso'!$A$1:$Y$39</definedName>
    <definedName name="_xlnm.Print_Area" localSheetId="4">'CE-Separate'!$A$1:$S$31</definedName>
    <definedName name="_xlnm.Print_Area" localSheetId="5">CF!$A$1:$L$80</definedName>
    <definedName name="_xlnm.Print_Area" localSheetId="1">'PL 3m'!$A$1:$K$48</definedName>
    <definedName name="_xlnm.Print_Area" localSheetId="2">'PL 9m'!$A$1:$K$48</definedName>
    <definedName name="_xlnm.Print_Titles" localSheetId="0">BS!$1:$9</definedName>
    <definedName name="_xlnm.Print_Titles" localSheetId="5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9" i="80" l="1"/>
  <c r="U29" i="80"/>
  <c r="U16" i="80"/>
  <c r="Q29" i="81"/>
  <c r="O29" i="81"/>
  <c r="M29" i="81"/>
  <c r="K29" i="81"/>
  <c r="I29" i="81"/>
  <c r="G29" i="81"/>
  <c r="E29" i="81"/>
  <c r="Q20" i="81"/>
  <c r="O20" i="81"/>
  <c r="M20" i="81"/>
  <c r="K20" i="81"/>
  <c r="I20" i="81"/>
  <c r="G20" i="81"/>
  <c r="E20" i="81"/>
  <c r="U20" i="80"/>
  <c r="Y20" i="80" s="1"/>
  <c r="Q24" i="80"/>
  <c r="M24" i="80"/>
  <c r="K24" i="80"/>
  <c r="I24" i="80"/>
  <c r="G24" i="80"/>
  <c r="E24" i="80"/>
  <c r="Q36" i="80"/>
  <c r="M36" i="80"/>
  <c r="K36" i="80"/>
  <c r="I36" i="80"/>
  <c r="G36" i="80"/>
  <c r="E36" i="80"/>
  <c r="U23" i="80"/>
  <c r="Y23" i="80" s="1"/>
  <c r="U21" i="80" l="1"/>
  <c r="Y21" i="80" s="1"/>
  <c r="U34" i="80"/>
  <c r="Y34" i="80" s="1"/>
  <c r="J63" i="74" l="1"/>
  <c r="S17" i="81"/>
  <c r="Y16" i="80"/>
  <c r="U22" i="80"/>
  <c r="Y22" i="80" s="1"/>
  <c r="S28" i="81" l="1"/>
  <c r="S25" i="81"/>
  <c r="S36" i="80"/>
  <c r="U32" i="80"/>
  <c r="U33" i="80"/>
  <c r="Y33" i="80" s="1"/>
  <c r="U35" i="80"/>
  <c r="Y35" i="80" s="1"/>
  <c r="K32" i="84"/>
  <c r="K34" i="84" s="1"/>
  <c r="I32" i="84"/>
  <c r="I34" i="84" s="1"/>
  <c r="G32" i="84"/>
  <c r="G34" i="84" s="1"/>
  <c r="E32" i="84"/>
  <c r="E34" i="84" s="1"/>
  <c r="K19" i="84"/>
  <c r="I19" i="84"/>
  <c r="G19" i="84"/>
  <c r="E19" i="84"/>
  <c r="K15" i="84"/>
  <c r="I15" i="84"/>
  <c r="G15" i="84"/>
  <c r="E15" i="84"/>
  <c r="G20" i="84" l="1"/>
  <c r="G22" i="84" s="1"/>
  <c r="G24" i="84" s="1"/>
  <c r="G40" i="84" s="1"/>
  <c r="Y32" i="80"/>
  <c r="K20" i="84"/>
  <c r="K22" i="84" s="1"/>
  <c r="K24" i="84" s="1"/>
  <c r="K35" i="84" s="1"/>
  <c r="I20" i="84"/>
  <c r="I22" i="84" s="1"/>
  <c r="I24" i="84" s="1"/>
  <c r="E20" i="84"/>
  <c r="E22" i="84" s="1"/>
  <c r="E24" i="84" s="1"/>
  <c r="E40" i="84" s="1"/>
  <c r="G35" i="84" l="1"/>
  <c r="G45" i="84" s="1"/>
  <c r="I35" i="84"/>
  <c r="E35" i="84"/>
  <c r="E45" i="84" s="1"/>
  <c r="U14" i="80" l="1"/>
  <c r="U27" i="80"/>
  <c r="U19" i="80"/>
  <c r="I37" i="80"/>
  <c r="I25" i="80"/>
  <c r="K19" i="83" l="1"/>
  <c r="I19" i="83"/>
  <c r="G19" i="83"/>
  <c r="E19" i="83"/>
  <c r="Y19" i="80" l="1"/>
  <c r="Q25" i="80"/>
  <c r="M58" i="69"/>
  <c r="F79" i="74" l="1"/>
  <c r="U31" i="80"/>
  <c r="I58" i="69"/>
  <c r="O58" i="69"/>
  <c r="K58" i="69"/>
  <c r="K18" i="69"/>
  <c r="E15" i="83"/>
  <c r="E20" i="83" s="1"/>
  <c r="E22" i="83" s="1"/>
  <c r="G15" i="83"/>
  <c r="G20" i="83" s="1"/>
  <c r="G22" i="83" s="1"/>
  <c r="I15" i="83"/>
  <c r="I20" i="83" s="1"/>
  <c r="I22" i="83" s="1"/>
  <c r="K15" i="83"/>
  <c r="K20" i="83" s="1"/>
  <c r="K22" i="83" s="1"/>
  <c r="A3" i="81" l="1"/>
  <c r="H63" i="74" l="1"/>
  <c r="F63" i="74"/>
  <c r="L63" i="74"/>
  <c r="W24" i="80" l="1"/>
  <c r="W25" i="80" l="1"/>
  <c r="F76" i="74" l="1"/>
  <c r="S24" i="80" l="1"/>
  <c r="E32" i="83"/>
  <c r="E34" i="83" s="1"/>
  <c r="U18" i="80" l="1"/>
  <c r="I32" i="83"/>
  <c r="Q21" i="81" l="1"/>
  <c r="I34" i="83"/>
  <c r="K32" i="83"/>
  <c r="G32" i="83"/>
  <c r="S19" i="81" l="1"/>
  <c r="M25" i="80" l="1"/>
  <c r="M51" i="69"/>
  <c r="I30" i="69"/>
  <c r="H76" i="74"/>
  <c r="Q30" i="81"/>
  <c r="O30" i="81"/>
  <c r="O21" i="81"/>
  <c r="K30" i="81"/>
  <c r="K21" i="81"/>
  <c r="Y18" i="80" l="1"/>
  <c r="M59" i="69"/>
  <c r="Q37" i="80"/>
  <c r="M37" i="80"/>
  <c r="L24" i="80"/>
  <c r="L25" i="80" l="1"/>
  <c r="M30" i="69"/>
  <c r="O30" i="69"/>
  <c r="K30" i="69"/>
  <c r="O75" i="69"/>
  <c r="K51" i="69" l="1"/>
  <c r="G34" i="83" l="1"/>
  <c r="L76" i="74" l="1"/>
  <c r="J76" i="74"/>
  <c r="K59" i="69"/>
  <c r="O51" i="69"/>
  <c r="O59" i="69" l="1"/>
  <c r="I51" i="69"/>
  <c r="I59" i="69" s="1"/>
  <c r="I18" i="69"/>
  <c r="I31" i="69" s="1"/>
  <c r="S27" i="81" l="1"/>
  <c r="W36" i="80"/>
  <c r="A3" i="74"/>
  <c r="K34" i="83"/>
  <c r="O18" i="69"/>
  <c r="M18" i="69"/>
  <c r="M31" i="69" s="1"/>
  <c r="K31" i="69"/>
  <c r="S37" i="80"/>
  <c r="J79" i="74"/>
  <c r="E37" i="80"/>
  <c r="G37" i="80"/>
  <c r="K37" i="80"/>
  <c r="I21" i="81"/>
  <c r="O77" i="69"/>
  <c r="K75" i="69"/>
  <c r="G30" i="81"/>
  <c r="G21" i="81"/>
  <c r="S25" i="80"/>
  <c r="G25" i="80"/>
  <c r="I30" i="81"/>
  <c r="E30" i="81"/>
  <c r="E21" i="81"/>
  <c r="K25" i="80"/>
  <c r="E25" i="80"/>
  <c r="W37" i="80" l="1"/>
  <c r="O31" i="69"/>
  <c r="O78" i="69"/>
  <c r="K77" i="69" l="1"/>
  <c r="Y31" i="80" l="1"/>
  <c r="K78" i="69"/>
  <c r="E24" i="83" l="1"/>
  <c r="F29" i="74" l="1"/>
  <c r="E40" i="83"/>
  <c r="E35" i="83"/>
  <c r="E45" i="83" s="1"/>
  <c r="F40" i="74" l="1"/>
  <c r="F43" i="74" s="1"/>
  <c r="F78" i="74" s="1"/>
  <c r="F80" i="74" s="1"/>
  <c r="O24" i="80"/>
  <c r="U17" i="80" l="1"/>
  <c r="U24" i="80" s="1"/>
  <c r="O25" i="80"/>
  <c r="I75" i="69" s="1"/>
  <c r="I77" i="69" s="1"/>
  <c r="G24" i="83"/>
  <c r="Y17" i="80" l="1"/>
  <c r="Y24" i="80" s="1"/>
  <c r="U25" i="80"/>
  <c r="I78" i="69"/>
  <c r="G35" i="83"/>
  <c r="G45" i="83" s="1"/>
  <c r="H29" i="74"/>
  <c r="H40" i="74" s="1"/>
  <c r="H43" i="74" s="1"/>
  <c r="H78" i="74" s="1"/>
  <c r="H80" i="74" s="1"/>
  <c r="G40" i="83"/>
  <c r="Y25" i="80" l="1"/>
  <c r="O36" i="80"/>
  <c r="U30" i="80" l="1"/>
  <c r="U36" i="80" s="1"/>
  <c r="O37" i="80"/>
  <c r="U37" i="80" l="1"/>
  <c r="Y30" i="80"/>
  <c r="Y36" i="80" s="1"/>
  <c r="I24" i="83"/>
  <c r="Y37" i="80" l="1"/>
  <c r="I35" i="83"/>
  <c r="J29" i="74" l="1"/>
  <c r="J40" i="74" s="1"/>
  <c r="J43" i="74" s="1"/>
  <c r="J78" i="74" s="1"/>
  <c r="J80" i="74" s="1"/>
  <c r="M21" i="81"/>
  <c r="M75" i="69" s="1"/>
  <c r="M77" i="69" s="1"/>
  <c r="M78" i="69" s="1"/>
  <c r="S18" i="81"/>
  <c r="S20" i="81" s="1"/>
  <c r="K24" i="83"/>
  <c r="S21" i="81" l="1"/>
  <c r="K35" i="83"/>
  <c r="L29" i="74"/>
  <c r="L40" i="74" s="1"/>
  <c r="L43" i="74" s="1"/>
  <c r="L78" i="74" s="1"/>
  <c r="L80" i="74" s="1"/>
  <c r="M30" i="81" l="1"/>
  <c r="S26" i="81"/>
  <c r="S29" i="81" s="1"/>
  <c r="L85" i="74"/>
  <c r="L86" i="74" s="1"/>
  <c r="S30" i="81" l="1"/>
</calcChain>
</file>

<file path=xl/sharedStrings.xml><?xml version="1.0" encoding="utf-8"?>
<sst xmlns="http://schemas.openxmlformats.org/spreadsheetml/2006/main" count="360" uniqueCount="211">
  <si>
    <t xml:space="preserve">         </t>
  </si>
  <si>
    <t>RAJTHANEE HOSPITAL PUBLIC COMPANY LIMITED AND ITS SUBSIDIARIES</t>
  </si>
  <si>
    <t>STATEMENT OF FINANCIAL POSITION</t>
  </si>
  <si>
    <t>Unit : Thousand Baht</t>
  </si>
  <si>
    <t>CONSOLIDATED</t>
  </si>
  <si>
    <t>FINANCIAL STATEMENTS</t>
  </si>
  <si>
    <t>SEPARATE</t>
  </si>
  <si>
    <t>Notes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</si>
  <si>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</si>
  <si>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</si>
  <si>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</si>
  <si>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</si>
  <si>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</si>
  <si>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</si>
  <si>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</si>
  <si>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</si>
  <si>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</si>
  <si>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</si>
  <si>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</si>
  <si>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</si>
  <si>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</si>
  <si>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</si>
  <si>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</si>
  <si>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</si>
  <si>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</si>
  <si>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</si>
  <si>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</si>
  <si>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</si>
  <si>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</si>
  <si>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</si>
  <si>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</si>
  <si>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</si>
  <si>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</si>
  <si>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</si>
  <si>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</si>
  <si>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</si>
  <si>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</si>
  <si>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</si>
  <si>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</si>
  <si>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</si>
  <si>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</si>
  <si>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</si>
  <si>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</si>
  <si>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</si>
  <si>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</si>
  <si>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</si>
  <si>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</si>
  <si>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</si>
  <si>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</si>
  <si>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</si>
  <si>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</si>
  <si>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</si>
  <si>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</si>
  <si>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</si>
  <si>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</si>
  <si>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</si>
  <si>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</si>
  <si>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</si>
  <si>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</si>
  <si>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</si>
  <si>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</si>
  <si>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</si>
  <si>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</si>
  <si>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</si>
  <si>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</si>
  <si>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</si>
  <si>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</si>
  <si>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</si>
  <si>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</si>
  <si>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</si>
  <si>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</si>
  <si>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</si>
  <si>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</si>
  <si>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</si>
  <si>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</si>
  <si>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</si>
  <si>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</si>
  <si>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</si>
  <si>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</si>
  <si>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</si>
  <si>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</si>
  <si>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</si>
  <si>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</si>
  <si>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</si>
  <si>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</si>
  <si>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</si>
  <si>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</si>
  <si>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</si>
  <si>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</si>
  <si>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</si>
  <si>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</si>
  <si>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</si>
  <si>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</si>
  <si>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</si>
  <si>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</si>
  <si>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</si>
  <si>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</si>
  <si>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</si>
  <si>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</si>
  <si>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</si>
  <si>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</si>
  <si>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</si>
  <si>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</si>
  <si>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</si>
  <si>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</si>
  <si>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</si>
  <si>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</si>
  <si>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</si>
  <si>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</si>
  <si>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</si>
  <si>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</si>
  <si>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</si>
  <si>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</si>
  <si>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</si>
  <si>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</si>
  <si>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</si>
  <si>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</si>
  <si>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</si>
  <si>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</si>
  <si>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</si>
  <si>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</si>
  <si>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</si>
  <si>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</si>
  <si>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</si>
  <si>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</si>
  <si>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</si>
  <si>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</si>
  <si>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</si>
  <si>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</si>
  <si>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</si>
  <si>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NET CASH PROVIDED FROM (USED IN) INVESTING ACTIVITIES</t>
  </si>
  <si>
    <t>CASH FLOWS FROM FINANCING ACTIVITIES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</si>
  <si>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</si>
  <si>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</si>
  <si>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</si>
  <si>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</si>
  <si>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</si>
  <si>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Accrued Medical Treatment Income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</si>
  <si>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</si>
  <si>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</si>
  <si>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</si>
  <si>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</si>
  <si>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</si>
  <si>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Loss from Obsoleted Inventories (Reversal)</t>
  </si>
  <si>
    <t>Other Intangible Assets</t>
  </si>
  <si>
    <t>Profit for the Period</t>
  </si>
  <si>
    <t>Other Comprehensive Income (Expense) for the Period</t>
  </si>
  <si>
    <t>Gains on Invesments</t>
  </si>
  <si>
    <t>in Equity Designated at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</si>
  <si>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</si>
  <si>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</si>
  <si>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</si>
  <si>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</si>
  <si>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</si>
  <si>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Faive Value - Net of Tax</t>
  </si>
  <si>
    <t>31 December 2022</t>
  </si>
  <si>
    <t>Current Tax Assets</t>
  </si>
  <si>
    <t>Short-term Borrowings from Subsidiaries</t>
  </si>
  <si>
    <t>Long-term Borrowings from Financial Institutions</t>
  </si>
  <si>
    <t>Balance as at 1 January 2023</t>
  </si>
  <si>
    <t>Changes in Shareholders' Equity</t>
  </si>
  <si>
    <t>Total Changes in Shareholders' Equity</t>
  </si>
  <si>
    <t>Cash Received from Short-term Loans to Other Company</t>
  </si>
  <si>
    <t>Cash  Paid for Short-term Loans to Other Company</t>
  </si>
  <si>
    <t>Cash  Paid for Short-term Loans to Subsidiary</t>
  </si>
  <si>
    <t>Cash Paid for Short-term Borrowings from Subsidiaries</t>
  </si>
  <si>
    <t>Cash Paid for Long-term Borrowings from Financial Institution</t>
  </si>
  <si>
    <t>Capital Increase Subsidiary</t>
  </si>
  <si>
    <t>PROFIT FROM OPERATING ACTIVITIES</t>
  </si>
  <si>
    <t>The Proportion</t>
  </si>
  <si>
    <t>of Shareholding</t>
  </si>
  <si>
    <t>Gains (Loss) on Investment in Equity Designated at Fair Value</t>
  </si>
  <si>
    <t xml:space="preserve"> in Subsidiaries</t>
  </si>
  <si>
    <t>Current Non-Cash Assets Pledged as Collateral</t>
  </si>
  <si>
    <t xml:space="preserve">Current Portion of Long-term Borrowings from Financial Institutions </t>
  </si>
  <si>
    <t>Discount on the Changes The Proportion of Shareholding  in Subsidiaries</t>
  </si>
  <si>
    <t>Discount on the Changes</t>
  </si>
  <si>
    <t>Cash Received from Disposal of Property, Plant and Equipment</t>
  </si>
  <si>
    <t>Cash Received from Short-term Borrowings from Financial Institutions</t>
  </si>
  <si>
    <t>Cash Received from Short-term Borrowings from Subsidiaries</t>
  </si>
  <si>
    <t>Cash Received from Long-term Borrowings from Financial Institution</t>
  </si>
  <si>
    <t>Cash Received from Increase in Share Capital  of  Non-Controlling Interests</t>
  </si>
  <si>
    <t>Dividends</t>
  </si>
  <si>
    <t>Transfer to Retained Earnings</t>
  </si>
  <si>
    <t>Excess from the Change in the Proportion of the Subsidiary</t>
  </si>
  <si>
    <t>Cash Paid for Purchase of  Investments in Equity Instrument of  Listed Companies</t>
  </si>
  <si>
    <t>Cash  Received for Sale of Investments in Equity Instrument of  Listed Company</t>
  </si>
  <si>
    <t xml:space="preserve">Cash Paid for Purchase of Intangible Assets </t>
  </si>
  <si>
    <t xml:space="preserve">  Legal Reserve</t>
  </si>
  <si>
    <t>Non-Current Provisions for Employee Benefits</t>
  </si>
  <si>
    <t>(Increase) Decrease for Bank Deposits as Collateral</t>
  </si>
  <si>
    <t>Cash  Received for Sale of investment to Subsidiary</t>
  </si>
  <si>
    <t>Cash Paid for investment to Subsidiaries</t>
  </si>
  <si>
    <t>As at 30 September 2023</t>
  </si>
  <si>
    <t>30 September 2023</t>
  </si>
  <si>
    <t>For the three months period ended  30 September 2023</t>
  </si>
  <si>
    <t>30 September 2022</t>
  </si>
  <si>
    <t>For the nine months period ended  30 September 2023</t>
  </si>
  <si>
    <t>Balance as at 30 September 2023</t>
  </si>
  <si>
    <t>Balance as at 30 September 2022</t>
  </si>
  <si>
    <t>Subsidiary Dividends</t>
  </si>
  <si>
    <t>Gain from Disposal of Assets</t>
  </si>
  <si>
    <t>Dividend paid from Subsidiaries to Non-Controlling Interests</t>
  </si>
  <si>
    <t>Gain from Written-off of Other Current Payables Receivables</t>
  </si>
  <si>
    <t>Written-off Withholding Tax to Expense</t>
  </si>
  <si>
    <t>Cash Paid for purchase of Investments in Equity Instrument of Non-listed company</t>
  </si>
  <si>
    <t>Cash Paid for Assets Payables</t>
  </si>
  <si>
    <t>Non-Controlling Interests Capital Increase Subsidiary</t>
  </si>
  <si>
    <t>Cash Paid Advance Payment for Shares in Subsidiary</t>
  </si>
  <si>
    <t>Receive Advance Payment for Shares from Non-Controlling Interests</t>
  </si>
  <si>
    <t>Bad Debts and Expected Credit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</si>
</sst>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5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37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166" fontId="12" fillId="0" borderId="0" xfId="1" applyNumberFormat="1" applyFont="1" applyFill="1" applyAlignment="1">
      <alignment horizontal="right"/>
    </xf>
    <xf numFmtId="0" fontId="12" fillId="0" borderId="2" xfId="0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2" fillId="0" borderId="1" xfId="0" quotePrefix="1" applyNumberFormat="1" applyFont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12" fillId="0" borderId="0" xfId="11" applyNumberFormat="1" applyFont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7" fillId="0" borderId="0" xfId="11" applyNumberFormat="1" applyFont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3" fillId="0" borderId="0" xfId="0" applyNumberFormat="1" applyFont="1"/>
    <xf numFmtId="166" fontId="13" fillId="0" borderId="2" xfId="1" applyNumberFormat="1" applyFont="1" applyFill="1" applyBorder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6" fontId="12" fillId="0" borderId="1" xfId="1" applyNumberFormat="1" applyFont="1" applyFill="1" applyBorder="1"/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Alignment="1">
      <alignment horizontal="center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center" vertical="top"/>
    </xf>
    <xf numFmtId="0" fontId="24" fillId="0" borderId="0" xfId="0" applyFont="1" applyAlignment="1">
      <alignment horizontal="justify" vertical="center" wrapText="1"/>
    </xf>
    <xf numFmtId="166" fontId="13" fillId="0" borderId="1" xfId="1" applyNumberFormat="1" applyFont="1" applyFill="1" applyBorder="1"/>
    <xf numFmtId="0" fontId="2" fillId="0" borderId="0" xfId="5" applyFont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tabSelected="1" view="pageBreakPreview" topLeftCell="A68" zoomScale="57" zoomScaleSheetLayoutView="57" workbookViewId="0">
      <selection activeCell="Q80" sqref="Q80"/>
    </sheetView>
  </sheetViews>
  <sheetFormatPr defaultColWidth="9.08984375" defaultRowHeight="22.5" x14ac:dyDescent="0.7"/>
  <cols>
    <col min="1" max="1" width="3" style="76" customWidth="1"/>
    <col min="2" max="2" width="1.90625" style="76" customWidth="1"/>
    <col min="3" max="3" width="3" style="76" customWidth="1"/>
    <col min="4" max="4" width="22.36328125" style="76" customWidth="1"/>
    <col min="5" max="5" width="27.7265625" style="76" customWidth="1"/>
    <col min="6" max="6" width="1.36328125" style="76" customWidth="1"/>
    <col min="7" max="7" width="9.6328125" style="86" customWidth="1"/>
    <col min="8" max="8" width="1.453125" style="86" customWidth="1"/>
    <col min="9" max="9" width="15.1796875" style="158" customWidth="1"/>
    <col min="10" max="10" width="1.54296875" style="159" customWidth="1"/>
    <col min="11" max="11" width="15.1796875" style="160" customWidth="1"/>
    <col min="12" max="12" width="1.453125" style="159" customWidth="1"/>
    <col min="13" max="13" width="15.1796875" style="158" customWidth="1"/>
    <col min="14" max="14" width="2.08984375" style="159" customWidth="1"/>
    <col min="15" max="15" width="15.1796875" style="160" customWidth="1"/>
    <col min="16" max="16" width="12.90625" style="76" bestFit="1" customWidth="1"/>
    <col min="17" max="17" width="11.90625" style="76" bestFit="1" customWidth="1"/>
    <col min="18" max="19" width="11.453125" style="76" bestFit="1" customWidth="1"/>
    <col min="20" max="20" width="9.08984375" style="76"/>
    <col min="21" max="21" width="12.90625" style="76" bestFit="1" customWidth="1"/>
    <col min="22" max="22" width="11.453125" style="76" bestFit="1" customWidth="1"/>
    <col min="23" max="23" width="9.08984375" style="76"/>
    <col min="24" max="24" width="11" style="76" bestFit="1" customWidth="1"/>
    <col min="25" max="16384" width="9.08984375" style="76"/>
  </cols>
  <sheetData>
    <row r="1" spans="1:22" ht="26.25" customHeight="1" x14ac:dyDescent="0.7">
      <c r="A1" s="215" t="s">
        <v>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22" x14ac:dyDescent="0.7">
      <c r="A2" s="215" t="s">
        <v>2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22" x14ac:dyDescent="0.7">
      <c r="A3" s="215" t="s">
        <v>193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22" x14ac:dyDescent="0.7">
      <c r="A4" s="129"/>
      <c r="B4" s="129"/>
      <c r="C4" s="129"/>
      <c r="D4" s="129"/>
      <c r="E4" s="129"/>
      <c r="F4" s="129"/>
      <c r="G4" s="129"/>
      <c r="H4" s="129"/>
      <c r="I4" s="146"/>
      <c r="J4" s="147"/>
      <c r="K4" s="148"/>
      <c r="L4" s="147"/>
      <c r="M4" s="146"/>
      <c r="N4" s="147"/>
      <c r="O4" s="149" t="s">
        <v>3</v>
      </c>
    </row>
    <row r="5" spans="1:22" ht="23.25" customHeight="1" x14ac:dyDescent="0.7">
      <c r="A5" s="78"/>
      <c r="B5" s="78"/>
      <c r="C5" s="78"/>
      <c r="D5" s="78"/>
      <c r="E5" s="79"/>
      <c r="F5" s="79"/>
      <c r="G5" s="79"/>
      <c r="H5" s="79"/>
      <c r="I5" s="216" t="s">
        <v>4</v>
      </c>
      <c r="J5" s="216"/>
      <c r="K5" s="216"/>
      <c r="L5" s="150"/>
      <c r="M5" s="216" t="s">
        <v>6</v>
      </c>
      <c r="N5" s="216"/>
      <c r="O5" s="216"/>
    </row>
    <row r="6" spans="1:22" ht="23.25" customHeight="1" x14ac:dyDescent="0.7">
      <c r="E6" s="183"/>
      <c r="F6" s="183"/>
      <c r="G6" s="183"/>
      <c r="H6" s="183"/>
      <c r="I6" s="214" t="s">
        <v>5</v>
      </c>
      <c r="J6" s="214"/>
      <c r="K6" s="214"/>
      <c r="L6" s="184"/>
      <c r="M6" s="214" t="s">
        <v>5</v>
      </c>
      <c r="N6" s="214"/>
      <c r="O6" s="214"/>
    </row>
    <row r="7" spans="1:22" s="85" customFormat="1" x14ac:dyDescent="0.7">
      <c r="A7" s="80"/>
      <c r="B7" s="80"/>
      <c r="C7" s="80"/>
      <c r="D7" s="80"/>
      <c r="E7" s="80"/>
      <c r="F7" s="80"/>
      <c r="G7" s="81" t="s">
        <v>7</v>
      </c>
      <c r="H7" s="82"/>
      <c r="I7" s="185" t="s">
        <v>194</v>
      </c>
      <c r="J7" s="151"/>
      <c r="K7" s="186" t="s">
        <v>155</v>
      </c>
      <c r="L7" s="151"/>
      <c r="M7" s="185" t="s">
        <v>194</v>
      </c>
      <c r="N7" s="151"/>
      <c r="O7" s="186" t="s">
        <v>155</v>
      </c>
    </row>
    <row r="8" spans="1:22" x14ac:dyDescent="0.7">
      <c r="I8" s="152" t="s">
        <v>8</v>
      </c>
      <c r="J8" s="153"/>
      <c r="K8" s="154" t="s">
        <v>10</v>
      </c>
      <c r="L8" s="155"/>
      <c r="M8" s="152" t="s">
        <v>8</v>
      </c>
      <c r="N8" s="153"/>
      <c r="O8" s="154" t="s">
        <v>10</v>
      </c>
    </row>
    <row r="9" spans="1:22" x14ac:dyDescent="0.7">
      <c r="I9" s="152" t="s">
        <v>9</v>
      </c>
      <c r="J9" s="156"/>
      <c r="K9" s="154"/>
      <c r="L9" s="157"/>
      <c r="M9" s="152" t="s">
        <v>9</v>
      </c>
      <c r="N9" s="156"/>
      <c r="O9" s="154"/>
    </row>
    <row r="10" spans="1:22" x14ac:dyDescent="0.7">
      <c r="A10" s="89" t="s">
        <v>11</v>
      </c>
      <c r="N10" s="156"/>
      <c r="O10" s="154"/>
      <c r="P10" s="130"/>
      <c r="Q10" s="130"/>
      <c r="R10" s="130"/>
      <c r="S10" s="130"/>
      <c r="T10" s="130"/>
      <c r="U10" s="130"/>
      <c r="V10" s="130"/>
    </row>
    <row r="11" spans="1:22" x14ac:dyDescent="0.7">
      <c r="B11" s="89" t="s">
        <v>12</v>
      </c>
      <c r="J11" s="161"/>
      <c r="L11" s="161"/>
      <c r="N11" s="161"/>
      <c r="P11" s="104"/>
      <c r="R11" s="77"/>
      <c r="S11" s="104"/>
      <c r="T11" s="104"/>
      <c r="U11" s="104"/>
    </row>
    <row r="12" spans="1:22" ht="24" customHeight="1" x14ac:dyDescent="0.7">
      <c r="C12" s="76" t="s">
        <v>13</v>
      </c>
      <c r="G12" s="93"/>
      <c r="H12" s="93"/>
      <c r="I12" s="158">
        <v>202166</v>
      </c>
      <c r="J12" s="161"/>
      <c r="K12" s="158">
        <v>237078</v>
      </c>
      <c r="L12" s="161"/>
      <c r="M12" s="158">
        <v>36308</v>
      </c>
      <c r="N12" s="161"/>
      <c r="O12" s="160">
        <v>34268</v>
      </c>
      <c r="Q12" s="94"/>
      <c r="R12" s="91"/>
      <c r="S12" s="77"/>
      <c r="V12" s="94"/>
    </row>
    <row r="13" spans="1:22" ht="24" customHeight="1" x14ac:dyDescent="0.7">
      <c r="C13" s="85" t="s">
        <v>14</v>
      </c>
      <c r="G13" s="93">
        <v>5</v>
      </c>
      <c r="H13" s="93"/>
      <c r="I13" s="158">
        <v>188904</v>
      </c>
      <c r="J13" s="161"/>
      <c r="K13" s="158">
        <v>220499</v>
      </c>
      <c r="L13" s="161"/>
      <c r="M13" s="158">
        <v>165683</v>
      </c>
      <c r="N13" s="161"/>
      <c r="O13" s="159">
        <v>208061</v>
      </c>
      <c r="P13" s="99"/>
      <c r="Q13" s="94"/>
      <c r="R13" s="91"/>
      <c r="S13" s="77"/>
      <c r="V13" s="94"/>
    </row>
    <row r="14" spans="1:22" ht="24" customHeight="1" x14ac:dyDescent="0.7">
      <c r="C14" s="85" t="s">
        <v>137</v>
      </c>
      <c r="G14" s="93">
        <v>6</v>
      </c>
      <c r="H14" s="93"/>
      <c r="I14" s="158">
        <v>291512</v>
      </c>
      <c r="J14" s="161"/>
      <c r="K14" s="158">
        <v>469353</v>
      </c>
      <c r="L14" s="161"/>
      <c r="M14" s="158">
        <v>261722</v>
      </c>
      <c r="N14" s="161"/>
      <c r="O14" s="159">
        <v>389091</v>
      </c>
      <c r="P14" s="99"/>
      <c r="Q14" s="94"/>
      <c r="R14" s="91"/>
      <c r="S14" s="77"/>
      <c r="V14" s="94"/>
    </row>
    <row r="15" spans="1:22" ht="24" customHeight="1" x14ac:dyDescent="0.7">
      <c r="C15" s="76" t="s">
        <v>15</v>
      </c>
      <c r="G15" s="93">
        <v>7</v>
      </c>
      <c r="H15" s="93"/>
      <c r="I15" s="162">
        <v>46035</v>
      </c>
      <c r="J15" s="161"/>
      <c r="K15" s="163">
        <v>45258</v>
      </c>
      <c r="L15" s="161"/>
      <c r="M15" s="162">
        <v>37474</v>
      </c>
      <c r="N15" s="161"/>
      <c r="O15" s="163">
        <v>36748</v>
      </c>
      <c r="P15" s="99"/>
      <c r="Q15" s="94"/>
      <c r="R15" s="91"/>
      <c r="S15" s="77"/>
      <c r="V15" s="94"/>
    </row>
    <row r="16" spans="1:22" ht="24" customHeight="1" x14ac:dyDescent="0.7">
      <c r="C16" s="76" t="s">
        <v>156</v>
      </c>
      <c r="G16" s="93"/>
      <c r="H16" s="93"/>
      <c r="I16" s="162">
        <v>2921</v>
      </c>
      <c r="J16" s="161"/>
      <c r="K16" s="163">
        <v>10439</v>
      </c>
      <c r="L16" s="161"/>
      <c r="M16" s="162">
        <v>0</v>
      </c>
      <c r="N16" s="161"/>
      <c r="O16" s="163">
        <v>0</v>
      </c>
      <c r="P16" s="99"/>
      <c r="Q16" s="94"/>
      <c r="R16" s="91"/>
      <c r="S16" s="77"/>
      <c r="V16" s="94"/>
    </row>
    <row r="17" spans="2:22" ht="24" customHeight="1" x14ac:dyDescent="0.7">
      <c r="C17" s="76" t="s">
        <v>16</v>
      </c>
      <c r="G17" s="93"/>
      <c r="I17" s="145">
        <v>3450</v>
      </c>
      <c r="J17" s="161"/>
      <c r="K17" s="164">
        <v>3677</v>
      </c>
      <c r="L17" s="165"/>
      <c r="M17" s="145">
        <v>1628</v>
      </c>
      <c r="N17" s="165"/>
      <c r="O17" s="163">
        <v>1728</v>
      </c>
      <c r="P17" s="99"/>
      <c r="Q17" s="94"/>
      <c r="R17" s="91"/>
      <c r="S17" s="77"/>
      <c r="V17" s="94"/>
    </row>
    <row r="18" spans="2:22" ht="25.5" customHeight="1" x14ac:dyDescent="0.7">
      <c r="C18" s="89" t="s">
        <v>17</v>
      </c>
      <c r="I18" s="166">
        <f>SUM(I12:I17)</f>
        <v>734988</v>
      </c>
      <c r="J18" s="161"/>
      <c r="K18" s="167">
        <f>SUM(K12:K17)</f>
        <v>986304</v>
      </c>
      <c r="L18" s="168"/>
      <c r="M18" s="166">
        <f>SUM(M12:M17)</f>
        <v>502815</v>
      </c>
      <c r="N18" s="168"/>
      <c r="O18" s="167">
        <f>SUM(O12:O17)</f>
        <v>669896</v>
      </c>
      <c r="S18" s="77"/>
    </row>
    <row r="19" spans="2:22" ht="25.5" customHeight="1" x14ac:dyDescent="0.7">
      <c r="B19" s="89" t="s">
        <v>18</v>
      </c>
      <c r="D19" s="89"/>
      <c r="I19" s="169"/>
      <c r="J19" s="161"/>
      <c r="K19" s="170"/>
      <c r="L19" s="168"/>
      <c r="M19" s="169"/>
      <c r="N19" s="168"/>
      <c r="O19" s="170"/>
      <c r="S19" s="77"/>
    </row>
    <row r="20" spans="2:22" ht="25.5" customHeight="1" x14ac:dyDescent="0.7">
      <c r="B20" s="89"/>
      <c r="C20" s="76" t="s">
        <v>28</v>
      </c>
      <c r="D20" s="89"/>
      <c r="I20" s="145">
        <v>8781</v>
      </c>
      <c r="J20" s="161"/>
      <c r="K20" s="163">
        <v>8763</v>
      </c>
      <c r="L20" s="168"/>
      <c r="M20" s="169">
        <v>0</v>
      </c>
      <c r="N20" s="168"/>
      <c r="O20" s="170">
        <v>0</v>
      </c>
      <c r="S20" s="77"/>
    </row>
    <row r="21" spans="2:22" ht="24" customHeight="1" x14ac:dyDescent="0.7">
      <c r="C21" s="76" t="s">
        <v>19</v>
      </c>
      <c r="G21" s="93">
        <v>8.1</v>
      </c>
      <c r="H21" s="93"/>
      <c r="I21" s="162">
        <v>103647</v>
      </c>
      <c r="J21" s="171"/>
      <c r="K21" s="163">
        <v>91980</v>
      </c>
      <c r="L21" s="161"/>
      <c r="M21" s="162">
        <v>103647</v>
      </c>
      <c r="N21" s="161"/>
      <c r="O21" s="163">
        <v>91980</v>
      </c>
      <c r="P21" s="99"/>
      <c r="Q21" s="94"/>
      <c r="R21" s="91"/>
      <c r="S21" s="77"/>
      <c r="V21" s="94"/>
    </row>
    <row r="22" spans="2:22" ht="23.4" customHeight="1" x14ac:dyDescent="0.7">
      <c r="C22" s="76" t="s">
        <v>20</v>
      </c>
      <c r="G22" s="93">
        <v>9</v>
      </c>
      <c r="H22" s="93"/>
      <c r="I22" s="162">
        <v>0</v>
      </c>
      <c r="J22" s="171"/>
      <c r="K22" s="163">
        <v>0</v>
      </c>
      <c r="L22" s="161"/>
      <c r="M22" s="162">
        <v>1218567</v>
      </c>
      <c r="N22" s="161"/>
      <c r="O22" s="163">
        <v>825679</v>
      </c>
      <c r="P22" s="99"/>
      <c r="Q22" s="94"/>
      <c r="R22" s="91"/>
      <c r="S22" s="77"/>
      <c r="V22" s="94"/>
    </row>
    <row r="23" spans="2:22" ht="24" customHeight="1" x14ac:dyDescent="0.7">
      <c r="C23" s="76" t="s">
        <v>21</v>
      </c>
      <c r="G23" s="93">
        <v>10</v>
      </c>
      <c r="H23" s="93"/>
      <c r="I23" s="162">
        <v>2319628</v>
      </c>
      <c r="J23" s="171"/>
      <c r="K23" s="163">
        <v>1869494</v>
      </c>
      <c r="L23" s="161"/>
      <c r="M23" s="162">
        <v>1203842</v>
      </c>
      <c r="N23" s="161"/>
      <c r="O23" s="163">
        <v>1256218</v>
      </c>
      <c r="P23" s="99"/>
      <c r="Q23" s="94"/>
      <c r="R23" s="91"/>
      <c r="S23" s="77"/>
      <c r="U23" s="94"/>
      <c r="V23" s="94"/>
    </row>
    <row r="24" spans="2:22" ht="24" customHeight="1" x14ac:dyDescent="0.7">
      <c r="C24" s="76" t="s">
        <v>22</v>
      </c>
      <c r="G24" s="93"/>
      <c r="H24" s="93"/>
      <c r="I24" s="162">
        <v>201</v>
      </c>
      <c r="J24" s="171"/>
      <c r="K24" s="163">
        <v>180</v>
      </c>
      <c r="L24" s="161"/>
      <c r="M24" s="162">
        <v>86</v>
      </c>
      <c r="N24" s="161"/>
      <c r="O24" s="163">
        <v>24</v>
      </c>
      <c r="P24" s="99"/>
      <c r="Q24" s="94"/>
      <c r="R24" s="91"/>
      <c r="S24" s="77"/>
      <c r="U24" s="77"/>
      <c r="V24" s="94"/>
    </row>
    <row r="25" spans="2:22" ht="24" customHeight="1" x14ac:dyDescent="0.7">
      <c r="C25" s="76" t="s">
        <v>23</v>
      </c>
      <c r="G25" s="93"/>
      <c r="H25" s="93"/>
      <c r="I25" s="163">
        <v>87803</v>
      </c>
      <c r="J25" s="171"/>
      <c r="K25" s="163">
        <v>87803</v>
      </c>
      <c r="L25" s="161"/>
      <c r="M25" s="162">
        <v>0</v>
      </c>
      <c r="N25" s="161"/>
      <c r="O25" s="163">
        <v>0</v>
      </c>
      <c r="P25" s="99"/>
      <c r="Q25" s="94"/>
      <c r="R25" s="91"/>
      <c r="S25" s="77"/>
      <c r="U25" s="94"/>
      <c r="V25" s="94"/>
    </row>
    <row r="26" spans="2:22" ht="24" customHeight="1" x14ac:dyDescent="0.7">
      <c r="C26" s="85" t="s">
        <v>144</v>
      </c>
      <c r="G26" s="93"/>
      <c r="H26" s="93"/>
      <c r="I26" s="162">
        <v>8077</v>
      </c>
      <c r="J26" s="171"/>
      <c r="K26" s="163">
        <v>7145</v>
      </c>
      <c r="L26" s="161"/>
      <c r="M26" s="162">
        <v>2850</v>
      </c>
      <c r="N26" s="161"/>
      <c r="O26" s="163">
        <v>4388</v>
      </c>
      <c r="P26" s="99"/>
      <c r="Q26" s="94"/>
      <c r="R26" s="91"/>
      <c r="S26" s="77"/>
      <c r="U26" s="94"/>
      <c r="V26" s="94"/>
    </row>
    <row r="27" spans="2:22" ht="24" customHeight="1" x14ac:dyDescent="0.7">
      <c r="C27" s="76" t="s">
        <v>24</v>
      </c>
      <c r="G27" s="93">
        <v>11</v>
      </c>
      <c r="H27" s="93"/>
      <c r="I27" s="162">
        <v>32508</v>
      </c>
      <c r="J27" s="171"/>
      <c r="K27" s="163">
        <v>38875</v>
      </c>
      <c r="L27" s="161"/>
      <c r="M27" s="162">
        <v>26116</v>
      </c>
      <c r="N27" s="161"/>
      <c r="O27" s="163">
        <v>31709</v>
      </c>
      <c r="P27" s="99"/>
      <c r="Q27" s="94"/>
      <c r="R27" s="91"/>
      <c r="S27" s="77"/>
      <c r="V27" s="94"/>
    </row>
    <row r="28" spans="2:22" ht="24" customHeight="1" x14ac:dyDescent="0.7">
      <c r="C28" s="76" t="s">
        <v>173</v>
      </c>
      <c r="G28" s="93">
        <v>8.1999999999999993</v>
      </c>
      <c r="H28" s="93"/>
      <c r="I28" s="162">
        <v>512500</v>
      </c>
      <c r="J28" s="171"/>
      <c r="K28" s="163">
        <v>671875</v>
      </c>
      <c r="L28" s="161"/>
      <c r="M28" s="162">
        <v>512500</v>
      </c>
      <c r="N28" s="161"/>
      <c r="O28" s="163">
        <v>671875</v>
      </c>
      <c r="P28" s="99"/>
      <c r="Q28" s="94"/>
      <c r="R28" s="91"/>
      <c r="S28" s="77"/>
      <c r="V28" s="94"/>
    </row>
    <row r="29" spans="2:22" ht="24" customHeight="1" x14ac:dyDescent="0.7">
      <c r="C29" s="76" t="s">
        <v>25</v>
      </c>
      <c r="G29" s="86">
        <v>12</v>
      </c>
      <c r="I29" s="145">
        <v>23105</v>
      </c>
      <c r="J29" s="171"/>
      <c r="K29" s="164">
        <v>25489</v>
      </c>
      <c r="L29" s="161"/>
      <c r="M29" s="145">
        <v>2684</v>
      </c>
      <c r="N29" s="161"/>
      <c r="O29" s="164">
        <v>1001</v>
      </c>
      <c r="P29" s="99"/>
      <c r="Q29" s="94"/>
      <c r="R29" s="91"/>
      <c r="S29" s="77"/>
      <c r="V29" s="94"/>
    </row>
    <row r="30" spans="2:22" ht="24" customHeight="1" x14ac:dyDescent="0.7">
      <c r="C30" s="89" t="s">
        <v>26</v>
      </c>
      <c r="I30" s="166">
        <f>SUM(I20:I29)</f>
        <v>3096250</v>
      </c>
      <c r="J30" s="171"/>
      <c r="K30" s="166">
        <f>SUM(K20:K29)</f>
        <v>2801604</v>
      </c>
      <c r="L30" s="161"/>
      <c r="M30" s="166">
        <f>SUM(M20:M29)</f>
        <v>3070292</v>
      </c>
      <c r="N30" s="161"/>
      <c r="O30" s="166">
        <f>SUM(O20:O29)</f>
        <v>2882874</v>
      </c>
      <c r="S30" s="77"/>
    </row>
    <row r="31" spans="2:22" ht="25.5" customHeight="1" thickBot="1" x14ac:dyDescent="0.75">
      <c r="B31" s="89" t="s">
        <v>27</v>
      </c>
      <c r="I31" s="172">
        <f>+I18+I30</f>
        <v>3831238</v>
      </c>
      <c r="J31" s="171"/>
      <c r="K31" s="173">
        <f>+K18+K30</f>
        <v>3787908</v>
      </c>
      <c r="L31" s="168"/>
      <c r="M31" s="172">
        <f>+M18+M30</f>
        <v>3573107</v>
      </c>
      <c r="N31" s="168"/>
      <c r="O31" s="173">
        <f>+O18+O30</f>
        <v>3552770</v>
      </c>
      <c r="S31" s="77"/>
    </row>
    <row r="32" spans="2:22" ht="23" thickTop="1" x14ac:dyDescent="0.7">
      <c r="I32" s="174"/>
      <c r="J32" s="171"/>
      <c r="K32" s="175"/>
      <c r="L32" s="176"/>
      <c r="M32" s="174"/>
      <c r="N32" s="176"/>
      <c r="O32" s="175"/>
      <c r="S32" s="77"/>
    </row>
    <row r="33" spans="1:24" ht="23" x14ac:dyDescent="0.7">
      <c r="J33" s="161"/>
      <c r="L33" s="161"/>
      <c r="N33" s="161"/>
      <c r="Q33" s="131"/>
      <c r="R33" s="132"/>
      <c r="S33" s="77"/>
    </row>
    <row r="34" spans="1:24" ht="23" x14ac:dyDescent="0.7">
      <c r="J34" s="161"/>
      <c r="L34" s="161"/>
      <c r="N34" s="161"/>
      <c r="Q34" s="131"/>
      <c r="R34" s="132"/>
      <c r="S34" s="77"/>
      <c r="T34" s="133"/>
      <c r="U34" s="105"/>
    </row>
    <row r="35" spans="1:24" ht="23" x14ac:dyDescent="0.7">
      <c r="J35" s="161"/>
      <c r="L35" s="161"/>
      <c r="N35" s="161"/>
      <c r="Q35" s="131"/>
      <c r="R35" s="134"/>
      <c r="S35" s="77"/>
    </row>
    <row r="36" spans="1:24" ht="23" x14ac:dyDescent="0.7">
      <c r="J36" s="161"/>
      <c r="L36" s="161"/>
      <c r="N36" s="161"/>
      <c r="Q36" s="131"/>
      <c r="R36" s="132"/>
      <c r="S36" s="77"/>
    </row>
    <row r="37" spans="1:24" x14ac:dyDescent="0.7">
      <c r="J37" s="161"/>
      <c r="L37" s="161"/>
      <c r="N37" s="161"/>
      <c r="Q37" s="131"/>
      <c r="S37" s="77"/>
    </row>
    <row r="38" spans="1:24" ht="23" x14ac:dyDescent="0.7">
      <c r="J38" s="161"/>
      <c r="L38" s="161"/>
      <c r="N38" s="161"/>
      <c r="Q38" s="131"/>
      <c r="R38" s="132"/>
      <c r="S38" s="77"/>
    </row>
    <row r="39" spans="1:24" x14ac:dyDescent="0.7">
      <c r="J39" s="161"/>
      <c r="L39" s="161"/>
      <c r="N39" s="161"/>
      <c r="S39" s="77"/>
    </row>
    <row r="40" spans="1:24" x14ac:dyDescent="0.7">
      <c r="J40" s="161"/>
      <c r="L40" s="161"/>
      <c r="N40" s="161"/>
      <c r="S40" s="77"/>
    </row>
    <row r="41" spans="1:24" x14ac:dyDescent="0.7">
      <c r="J41" s="161"/>
      <c r="L41" s="161"/>
      <c r="N41" s="161"/>
      <c r="S41" s="77"/>
    </row>
    <row r="42" spans="1:24" x14ac:dyDescent="0.7">
      <c r="J42" s="161"/>
      <c r="L42" s="161"/>
      <c r="N42" s="161"/>
      <c r="S42" s="77"/>
    </row>
    <row r="43" spans="1:24" ht="24.75" customHeight="1" x14ac:dyDescent="0.7">
      <c r="A43" s="89" t="s">
        <v>29</v>
      </c>
      <c r="J43" s="161"/>
      <c r="L43" s="161"/>
      <c r="N43" s="161"/>
      <c r="S43" s="77"/>
    </row>
    <row r="44" spans="1:24" ht="24.75" customHeight="1" x14ac:dyDescent="0.7">
      <c r="B44" s="89" t="s">
        <v>30</v>
      </c>
      <c r="J44" s="161"/>
      <c r="L44" s="161"/>
      <c r="N44" s="161"/>
      <c r="S44" s="77"/>
    </row>
    <row r="45" spans="1:24" ht="24.75" customHeight="1" x14ac:dyDescent="0.7">
      <c r="C45" s="102" t="s">
        <v>31</v>
      </c>
      <c r="D45" s="102"/>
      <c r="G45" s="93">
        <v>14</v>
      </c>
      <c r="H45" s="93"/>
      <c r="I45" s="158">
        <v>385000</v>
      </c>
      <c r="J45" s="161"/>
      <c r="K45" s="160">
        <v>621000</v>
      </c>
      <c r="L45" s="161"/>
      <c r="M45" s="158">
        <v>385000</v>
      </c>
      <c r="N45" s="161"/>
      <c r="O45" s="160">
        <v>611000</v>
      </c>
      <c r="P45" s="99"/>
      <c r="Q45" s="94"/>
      <c r="R45" s="91"/>
      <c r="S45" s="77"/>
      <c r="V45" s="94"/>
    </row>
    <row r="46" spans="1:24" ht="24.75" customHeight="1" x14ac:dyDescent="0.7">
      <c r="C46" s="85" t="s">
        <v>32</v>
      </c>
      <c r="G46" s="93">
        <v>15</v>
      </c>
      <c r="H46" s="93"/>
      <c r="I46" s="158">
        <v>270795</v>
      </c>
      <c r="J46" s="161"/>
      <c r="K46" s="160">
        <v>285531</v>
      </c>
      <c r="L46" s="161"/>
      <c r="M46" s="158">
        <v>285248</v>
      </c>
      <c r="N46" s="161"/>
      <c r="O46" s="160">
        <v>283296</v>
      </c>
      <c r="P46" s="99"/>
      <c r="Q46" s="94"/>
      <c r="R46" s="91"/>
      <c r="S46" s="77"/>
      <c r="T46" s="94"/>
      <c r="U46" s="94"/>
      <c r="V46" s="94"/>
      <c r="X46" s="94"/>
    </row>
    <row r="47" spans="1:24" ht="24.75" customHeight="1" x14ac:dyDescent="0.7">
      <c r="C47" s="85" t="s">
        <v>174</v>
      </c>
      <c r="G47" s="93">
        <v>16</v>
      </c>
      <c r="H47" s="93"/>
      <c r="I47" s="160">
        <v>57120</v>
      </c>
      <c r="J47" s="161"/>
      <c r="K47" s="160">
        <v>57120</v>
      </c>
      <c r="L47" s="161"/>
      <c r="M47" s="160">
        <v>57120</v>
      </c>
      <c r="N47" s="161"/>
      <c r="O47" s="160">
        <v>57120</v>
      </c>
      <c r="P47" s="99"/>
      <c r="Q47" s="94"/>
      <c r="R47" s="91"/>
      <c r="S47" s="77"/>
      <c r="T47" s="94"/>
      <c r="U47" s="94"/>
      <c r="V47" s="94"/>
      <c r="X47" s="94"/>
    </row>
    <row r="48" spans="1:24" ht="23" customHeight="1" x14ac:dyDescent="0.7">
      <c r="C48" s="76" t="s">
        <v>33</v>
      </c>
      <c r="G48" s="211"/>
      <c r="H48" s="93"/>
      <c r="I48" s="158">
        <v>106</v>
      </c>
      <c r="J48" s="161"/>
      <c r="K48" s="160">
        <v>81</v>
      </c>
      <c r="L48" s="161"/>
      <c r="M48" s="158">
        <v>48</v>
      </c>
      <c r="N48" s="161"/>
      <c r="O48" s="160">
        <v>25</v>
      </c>
      <c r="P48" s="99"/>
      <c r="Q48" s="94"/>
      <c r="R48" s="91"/>
      <c r="S48" s="77"/>
      <c r="V48" s="94"/>
    </row>
    <row r="49" spans="1:24" ht="23" customHeight="1" x14ac:dyDescent="0.7">
      <c r="C49" s="76" t="s">
        <v>157</v>
      </c>
      <c r="G49" s="93">
        <v>23.3</v>
      </c>
      <c r="H49" s="93"/>
      <c r="I49" s="158">
        <v>0</v>
      </c>
      <c r="J49" s="161"/>
      <c r="K49" s="160">
        <v>0</v>
      </c>
      <c r="L49" s="161"/>
      <c r="M49" s="158">
        <v>0</v>
      </c>
      <c r="N49" s="161"/>
      <c r="O49" s="160">
        <v>65000</v>
      </c>
      <c r="P49" s="99"/>
      <c r="Q49" s="94"/>
      <c r="R49" s="91"/>
      <c r="S49" s="77"/>
      <c r="V49" s="94"/>
    </row>
    <row r="50" spans="1:24" ht="24.75" customHeight="1" x14ac:dyDescent="0.7">
      <c r="C50" s="85" t="s">
        <v>34</v>
      </c>
      <c r="I50" s="158">
        <v>19306</v>
      </c>
      <c r="J50" s="161"/>
      <c r="K50" s="160">
        <v>15274</v>
      </c>
      <c r="L50" s="161"/>
      <c r="M50" s="158">
        <v>19306</v>
      </c>
      <c r="N50" s="161"/>
      <c r="O50" s="160">
        <v>15274</v>
      </c>
      <c r="P50" s="99"/>
      <c r="Q50" s="94"/>
      <c r="R50" s="91"/>
      <c r="S50" s="77"/>
      <c r="V50" s="94"/>
      <c r="X50" s="94"/>
    </row>
    <row r="51" spans="1:24" ht="25.5" customHeight="1" x14ac:dyDescent="0.7">
      <c r="C51" s="89" t="s">
        <v>35</v>
      </c>
      <c r="I51" s="166">
        <f>SUM(I45:I50)</f>
        <v>732327</v>
      </c>
      <c r="J51" s="161"/>
      <c r="K51" s="167">
        <f>SUM(K45:K50)</f>
        <v>979006</v>
      </c>
      <c r="L51" s="176"/>
      <c r="M51" s="166">
        <f>SUM(M45:M50)</f>
        <v>746722</v>
      </c>
      <c r="N51" s="176"/>
      <c r="O51" s="167">
        <f>SUM(O45:O50)</f>
        <v>1031715</v>
      </c>
      <c r="S51" s="77"/>
      <c r="X51" s="94"/>
    </row>
    <row r="52" spans="1:24" ht="25.5" customHeight="1" x14ac:dyDescent="0.7">
      <c r="B52" s="89" t="s">
        <v>36</v>
      </c>
      <c r="D52" s="89"/>
      <c r="I52" s="169"/>
      <c r="J52" s="161"/>
      <c r="K52" s="170"/>
      <c r="L52" s="176"/>
      <c r="M52" s="169"/>
      <c r="N52" s="176"/>
      <c r="O52" s="170"/>
      <c r="S52" s="77"/>
    </row>
    <row r="53" spans="1:24" ht="25.5" customHeight="1" x14ac:dyDescent="0.7">
      <c r="B53" s="89"/>
      <c r="C53" s="76" t="s">
        <v>158</v>
      </c>
      <c r="D53" s="89"/>
      <c r="G53" s="93">
        <v>16</v>
      </c>
      <c r="I53" s="145">
        <v>677340</v>
      </c>
      <c r="J53" s="161"/>
      <c r="K53" s="164">
        <v>364800</v>
      </c>
      <c r="L53" s="161"/>
      <c r="M53" s="145">
        <v>677340</v>
      </c>
      <c r="N53" s="161"/>
      <c r="O53" s="164">
        <v>364800</v>
      </c>
      <c r="S53" s="77"/>
    </row>
    <row r="54" spans="1:24" ht="25.5" customHeight="1" x14ac:dyDescent="0.7">
      <c r="A54" s="89"/>
      <c r="C54" s="76" t="s">
        <v>37</v>
      </c>
      <c r="G54" s="93"/>
      <c r="H54" s="93"/>
      <c r="I54" s="145">
        <v>103</v>
      </c>
      <c r="J54" s="165"/>
      <c r="K54" s="164">
        <v>108</v>
      </c>
      <c r="L54" s="161"/>
      <c r="M54" s="145">
        <v>37</v>
      </c>
      <c r="N54" s="161"/>
      <c r="O54" s="164">
        <v>0</v>
      </c>
      <c r="Q54" s="94"/>
      <c r="R54" s="91"/>
      <c r="S54" s="77"/>
      <c r="V54" s="94"/>
    </row>
    <row r="55" spans="1:24" ht="25.5" customHeight="1" x14ac:dyDescent="0.7">
      <c r="A55" s="89"/>
      <c r="C55" s="76" t="s">
        <v>38</v>
      </c>
      <c r="F55" s="85"/>
      <c r="G55" s="86">
        <v>11</v>
      </c>
      <c r="I55" s="145">
        <v>31966</v>
      </c>
      <c r="J55" s="165"/>
      <c r="K55" s="164">
        <v>63841</v>
      </c>
      <c r="L55" s="161"/>
      <c r="M55" s="145">
        <v>31966</v>
      </c>
      <c r="N55" s="161"/>
      <c r="O55" s="164">
        <v>63841</v>
      </c>
      <c r="Q55" s="94"/>
      <c r="R55" s="91"/>
      <c r="S55" s="77"/>
      <c r="V55" s="94"/>
    </row>
    <row r="56" spans="1:24" ht="25.5" customHeight="1" x14ac:dyDescent="0.7">
      <c r="A56" s="89"/>
      <c r="C56" s="76" t="s">
        <v>39</v>
      </c>
      <c r="G56" s="93">
        <v>17</v>
      </c>
      <c r="H56" s="93"/>
      <c r="I56" s="145">
        <v>59007</v>
      </c>
      <c r="J56" s="165"/>
      <c r="K56" s="164">
        <v>54052</v>
      </c>
      <c r="L56" s="161"/>
      <c r="M56" s="145">
        <v>57161</v>
      </c>
      <c r="N56" s="161"/>
      <c r="O56" s="164">
        <v>52465</v>
      </c>
      <c r="Q56" s="94"/>
      <c r="R56" s="91"/>
      <c r="S56" s="77"/>
      <c r="V56" s="94"/>
    </row>
    <row r="57" spans="1:24" ht="25.5" customHeight="1" x14ac:dyDescent="0.7">
      <c r="A57" s="89"/>
      <c r="C57" s="76" t="s">
        <v>40</v>
      </c>
      <c r="F57" s="85"/>
      <c r="I57" s="145">
        <v>13852</v>
      </c>
      <c r="J57" s="165"/>
      <c r="K57" s="164">
        <v>1321</v>
      </c>
      <c r="L57" s="161"/>
      <c r="M57" s="145">
        <v>200</v>
      </c>
      <c r="N57" s="161"/>
      <c r="O57" s="164">
        <v>1321</v>
      </c>
      <c r="Q57" s="94"/>
      <c r="R57" s="91"/>
      <c r="S57" s="77"/>
      <c r="V57" s="94"/>
    </row>
    <row r="58" spans="1:24" ht="25.5" customHeight="1" x14ac:dyDescent="0.7">
      <c r="C58" s="89" t="s">
        <v>41</v>
      </c>
      <c r="I58" s="167">
        <f>SUM(I53:I57)</f>
        <v>782268</v>
      </c>
      <c r="J58" s="165"/>
      <c r="K58" s="167">
        <f>SUM(K53:K57)</f>
        <v>484122</v>
      </c>
      <c r="L58" s="176"/>
      <c r="M58" s="167">
        <f>SUM(M53:M57)</f>
        <v>766704</v>
      </c>
      <c r="N58" s="176"/>
      <c r="O58" s="167">
        <f>SUM(O53:O57)</f>
        <v>482427</v>
      </c>
    </row>
    <row r="59" spans="1:24" ht="25.5" customHeight="1" x14ac:dyDescent="0.7">
      <c r="B59" s="89" t="s">
        <v>42</v>
      </c>
      <c r="I59" s="166">
        <f>+I58+I51</f>
        <v>1514595</v>
      </c>
      <c r="J59" s="165"/>
      <c r="K59" s="167">
        <f>+K58+K51</f>
        <v>1463128</v>
      </c>
      <c r="L59" s="176"/>
      <c r="M59" s="166">
        <f>+M58+M51</f>
        <v>1513426</v>
      </c>
      <c r="N59" s="176"/>
      <c r="O59" s="167">
        <f>+O58+O51</f>
        <v>1514142</v>
      </c>
    </row>
    <row r="60" spans="1:24" ht="26.25" customHeight="1" x14ac:dyDescent="0.7">
      <c r="B60" s="89" t="s">
        <v>43</v>
      </c>
      <c r="J60" s="165"/>
      <c r="L60" s="161"/>
      <c r="N60" s="161"/>
    </row>
    <row r="61" spans="1:24" ht="24" customHeight="1" x14ac:dyDescent="0.7">
      <c r="C61" s="76" t="s">
        <v>44</v>
      </c>
      <c r="G61" s="93"/>
      <c r="H61" s="93"/>
      <c r="J61" s="161"/>
      <c r="L61" s="161"/>
      <c r="N61" s="161"/>
    </row>
    <row r="62" spans="1:24" ht="24" customHeight="1" x14ac:dyDescent="0.7">
      <c r="C62" s="76" t="s">
        <v>45</v>
      </c>
      <c r="J62" s="161"/>
      <c r="L62" s="161"/>
      <c r="N62" s="161"/>
    </row>
    <row r="63" spans="1:24" ht="24" customHeight="1" x14ac:dyDescent="0.7">
      <c r="D63" s="76" t="s">
        <v>46</v>
      </c>
      <c r="I63" s="177">
        <v>300000</v>
      </c>
      <c r="J63" s="161"/>
      <c r="K63" s="178">
        <v>300000</v>
      </c>
      <c r="L63" s="161"/>
      <c r="M63" s="177">
        <v>300000</v>
      </c>
      <c r="N63" s="161"/>
      <c r="O63" s="178">
        <v>300000</v>
      </c>
    </row>
    <row r="64" spans="1:24" ht="24" customHeight="1" x14ac:dyDescent="0.7">
      <c r="C64" s="76" t="s">
        <v>47</v>
      </c>
      <c r="I64" s="145"/>
      <c r="J64" s="161"/>
      <c r="K64" s="164"/>
      <c r="L64" s="165"/>
      <c r="M64" s="145"/>
      <c r="N64" s="165"/>
      <c r="O64" s="164"/>
    </row>
    <row r="65" spans="2:19" ht="24" customHeight="1" x14ac:dyDescent="0.7">
      <c r="D65" s="76" t="s">
        <v>48</v>
      </c>
      <c r="I65" s="145">
        <v>300000</v>
      </c>
      <c r="J65" s="165"/>
      <c r="K65" s="164">
        <v>300000</v>
      </c>
      <c r="L65" s="165"/>
      <c r="M65" s="145">
        <v>300000</v>
      </c>
      <c r="N65" s="165"/>
      <c r="O65" s="164">
        <v>300000</v>
      </c>
    </row>
    <row r="66" spans="2:19" ht="24" customHeight="1" x14ac:dyDescent="0.7">
      <c r="C66" s="76" t="s">
        <v>49</v>
      </c>
      <c r="I66" s="145">
        <v>1092894</v>
      </c>
      <c r="J66" s="165"/>
      <c r="K66" s="164">
        <v>1092894</v>
      </c>
      <c r="L66" s="165"/>
      <c r="M66" s="145">
        <v>1092894</v>
      </c>
      <c r="N66" s="165"/>
      <c r="O66" s="164">
        <v>1092894</v>
      </c>
    </row>
    <row r="67" spans="2:19" ht="24" customHeight="1" x14ac:dyDescent="0.7">
      <c r="C67" s="76" t="s">
        <v>175</v>
      </c>
      <c r="I67" s="145">
        <v>-353312</v>
      </c>
      <c r="J67" s="165"/>
      <c r="K67" s="145">
        <v>-353319</v>
      </c>
      <c r="L67" s="165"/>
      <c r="M67" s="145">
        <v>0</v>
      </c>
      <c r="N67" s="165"/>
      <c r="O67" s="164">
        <v>0</v>
      </c>
    </row>
    <row r="68" spans="2:19" ht="21" customHeight="1" x14ac:dyDescent="0.7">
      <c r="C68" s="76" t="s">
        <v>50</v>
      </c>
      <c r="I68" s="145"/>
      <c r="J68" s="165"/>
      <c r="K68" s="164"/>
      <c r="L68" s="165"/>
      <c r="M68" s="145"/>
      <c r="N68" s="165"/>
      <c r="O68" s="164"/>
    </row>
    <row r="69" spans="2:19" ht="21" customHeight="1" x14ac:dyDescent="0.7">
      <c r="C69" s="76" t="s">
        <v>51</v>
      </c>
      <c r="J69" s="161"/>
      <c r="L69" s="165"/>
      <c r="M69" s="145"/>
      <c r="N69" s="165"/>
      <c r="O69" s="164"/>
    </row>
    <row r="70" spans="2:19" ht="21" customHeight="1" x14ac:dyDescent="0.7">
      <c r="B70" s="76" t="s">
        <v>0</v>
      </c>
      <c r="D70" s="76" t="s">
        <v>188</v>
      </c>
      <c r="I70" s="145">
        <v>30000</v>
      </c>
      <c r="J70" s="165"/>
      <c r="K70" s="145">
        <v>30000</v>
      </c>
      <c r="L70" s="165"/>
      <c r="M70" s="145">
        <v>30000</v>
      </c>
      <c r="N70" s="165"/>
      <c r="O70" s="164">
        <v>30000</v>
      </c>
    </row>
    <row r="71" spans="2:19" ht="21" customHeight="1" x14ac:dyDescent="0.7">
      <c r="D71" s="76" t="s">
        <v>52</v>
      </c>
      <c r="G71" s="86">
        <v>18</v>
      </c>
      <c r="I71" s="145">
        <v>21676</v>
      </c>
      <c r="J71" s="165"/>
      <c r="K71" s="145">
        <v>21676</v>
      </c>
      <c r="L71" s="165"/>
      <c r="M71" s="145">
        <v>21676</v>
      </c>
      <c r="N71" s="165"/>
      <c r="O71" s="164">
        <v>21676</v>
      </c>
    </row>
    <row r="72" spans="2:19" ht="24" customHeight="1" x14ac:dyDescent="0.7">
      <c r="C72" s="76" t="s">
        <v>53</v>
      </c>
      <c r="I72" s="145">
        <v>879306</v>
      </c>
      <c r="J72" s="165"/>
      <c r="K72" s="145">
        <v>917906</v>
      </c>
      <c r="L72" s="165"/>
      <c r="M72" s="145">
        <v>508925</v>
      </c>
      <c r="N72" s="165"/>
      <c r="O72" s="164">
        <v>360372</v>
      </c>
    </row>
    <row r="73" spans="2:19" ht="24" customHeight="1" x14ac:dyDescent="0.7">
      <c r="C73" s="76" t="s">
        <v>54</v>
      </c>
      <c r="G73" s="86">
        <v>18</v>
      </c>
      <c r="I73" s="145">
        <v>-21676</v>
      </c>
      <c r="J73" s="165"/>
      <c r="K73" s="145">
        <v>-21676</v>
      </c>
      <c r="L73" s="165"/>
      <c r="M73" s="145">
        <v>-21676</v>
      </c>
      <c r="N73" s="165"/>
      <c r="O73" s="145">
        <v>-21676</v>
      </c>
      <c r="P73" s="77"/>
      <c r="Q73" s="77"/>
      <c r="R73" s="77"/>
      <c r="S73" s="77"/>
    </row>
    <row r="74" spans="2:19" ht="24" customHeight="1" x14ac:dyDescent="0.7">
      <c r="C74" s="85" t="s">
        <v>55</v>
      </c>
      <c r="I74" s="145">
        <v>127862</v>
      </c>
      <c r="J74" s="165"/>
      <c r="K74" s="145">
        <v>255362</v>
      </c>
      <c r="L74" s="165"/>
      <c r="M74" s="145">
        <v>127862</v>
      </c>
      <c r="N74" s="165"/>
      <c r="O74" s="164">
        <v>255362</v>
      </c>
      <c r="P74" s="77"/>
      <c r="Q74" s="77"/>
      <c r="R74" s="77"/>
      <c r="S74" s="77"/>
    </row>
    <row r="75" spans="2:19" s="89" customFormat="1" ht="24" customHeight="1" x14ac:dyDescent="0.7">
      <c r="C75" s="187" t="s">
        <v>56</v>
      </c>
      <c r="G75" s="103"/>
      <c r="H75" s="103"/>
      <c r="I75" s="179">
        <f>SUM(I65:I74)</f>
        <v>2076750</v>
      </c>
      <c r="J75" s="165"/>
      <c r="K75" s="180">
        <f>SUM(K65:K74)</f>
        <v>2242843</v>
      </c>
      <c r="L75" s="168"/>
      <c r="M75" s="179">
        <f>SUM(M65:M74)</f>
        <v>2059681</v>
      </c>
      <c r="N75" s="168"/>
      <c r="O75" s="180">
        <f>SUM(O65:O74)</f>
        <v>2038628</v>
      </c>
      <c r="P75" s="97"/>
      <c r="Q75" s="97"/>
      <c r="R75" s="97"/>
      <c r="S75" s="97"/>
    </row>
    <row r="76" spans="2:19" ht="24" customHeight="1" x14ac:dyDescent="0.7">
      <c r="C76" s="76" t="s">
        <v>57</v>
      </c>
      <c r="I76" s="145">
        <v>239893</v>
      </c>
      <c r="J76" s="165"/>
      <c r="K76" s="164">
        <v>81937</v>
      </c>
      <c r="L76" s="165"/>
      <c r="M76" s="145">
        <v>0</v>
      </c>
      <c r="N76" s="165"/>
      <c r="O76" s="164">
        <v>0</v>
      </c>
      <c r="P76" s="77"/>
      <c r="Q76" s="77"/>
      <c r="R76" s="77"/>
      <c r="S76" s="77"/>
    </row>
    <row r="77" spans="2:19" ht="25.5" customHeight="1" x14ac:dyDescent="0.7">
      <c r="C77" s="89" t="s">
        <v>58</v>
      </c>
      <c r="I77" s="166">
        <f>SUM(I75:I76)</f>
        <v>2316643</v>
      </c>
      <c r="J77" s="165"/>
      <c r="K77" s="167">
        <f>SUM(K75:K76)</f>
        <v>2324780</v>
      </c>
      <c r="L77" s="176"/>
      <c r="M77" s="166">
        <f>SUM(M75:M76)</f>
        <v>2059681</v>
      </c>
      <c r="N77" s="176"/>
      <c r="O77" s="167">
        <f>SUM(O75:O76)</f>
        <v>2038628</v>
      </c>
    </row>
    <row r="78" spans="2:19" ht="25.5" customHeight="1" thickBot="1" x14ac:dyDescent="0.75">
      <c r="B78" s="89" t="s">
        <v>59</v>
      </c>
      <c r="I78" s="172">
        <f>+I77+I59</f>
        <v>3831238</v>
      </c>
      <c r="J78" s="165"/>
      <c r="K78" s="173">
        <f>+K77+K59</f>
        <v>3787908</v>
      </c>
      <c r="L78" s="168"/>
      <c r="M78" s="172">
        <f>+M77+M59</f>
        <v>3573107</v>
      </c>
      <c r="N78" s="168"/>
      <c r="O78" s="173">
        <f>+O77+O59</f>
        <v>3552770</v>
      </c>
    </row>
    <row r="79" spans="2:19" ht="27" customHeight="1" thickTop="1" x14ac:dyDescent="0.7">
      <c r="J79" s="181"/>
    </row>
    <row r="80" spans="2:19" ht="27" customHeight="1" x14ac:dyDescent="0.7">
      <c r="J80" s="161"/>
      <c r="L80" s="161"/>
    </row>
    <row r="81" spans="10:12" x14ac:dyDescent="0.7">
      <c r="J81" s="161"/>
      <c r="L81" s="161"/>
    </row>
    <row r="82" spans="10:12" ht="30.75" customHeight="1" x14ac:dyDescent="0.7">
      <c r="J82" s="161"/>
      <c r="L82" s="161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2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2" manualBreakCount="2">
    <brk id="42" max="14" man="1"/>
    <brk id="5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391DC-AB22-4EA9-854A-1130063B5533}">
  <sheetPr>
    <tabColor rgb="FF92D050"/>
  </sheetPr>
  <dimension ref="A1:N88"/>
  <sheetViews>
    <sheetView view="pageBreakPreview" topLeftCell="A38" zoomScale="58" zoomScaleNormal="100" zoomScaleSheetLayoutView="58" workbookViewId="0">
      <selection activeCell="G48" sqref="G48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7265625" style="144" customWidth="1"/>
    <col min="6" max="6" width="1.36328125" style="32" customWidth="1"/>
    <col min="7" max="7" width="15.54296875" style="7" customWidth="1"/>
    <col min="8" max="8" width="1.08984375" style="32" customWidth="1"/>
    <col min="9" max="9" width="15.7265625" style="144" customWidth="1"/>
    <col min="10" max="10" width="1.54296875" style="32" customWidth="1"/>
    <col min="11" max="11" width="16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19" t="s">
        <v>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4" s="16" customFormat="1" x14ac:dyDescent="0.7">
      <c r="A2" s="220" t="s">
        <v>60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4" s="16" customFormat="1" x14ac:dyDescent="0.7">
      <c r="A3" s="221" t="s">
        <v>195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4" s="16" customFormat="1" x14ac:dyDescent="0.7">
      <c r="A4" s="57"/>
      <c r="B4" s="57"/>
      <c r="C4" s="57"/>
      <c r="D4" s="57"/>
      <c r="E4" s="182"/>
      <c r="F4" s="47"/>
      <c r="G4" s="46"/>
      <c r="H4" s="47"/>
      <c r="I4" s="48"/>
      <c r="J4" s="47"/>
      <c r="K4" s="188" t="s">
        <v>8</v>
      </c>
    </row>
    <row r="5" spans="1:14" s="16" customFormat="1" x14ac:dyDescent="0.7">
      <c r="A5" s="57"/>
      <c r="B5" s="57"/>
      <c r="C5" s="57"/>
      <c r="D5" s="57"/>
      <c r="E5" s="182"/>
      <c r="F5" s="47"/>
      <c r="G5" s="46"/>
      <c r="H5" s="47"/>
      <c r="I5" s="48"/>
      <c r="J5" s="47"/>
      <c r="K5" s="189" t="s">
        <v>9</v>
      </c>
    </row>
    <row r="6" spans="1:14" s="16" customFormat="1" x14ac:dyDescent="0.7">
      <c r="A6" s="57"/>
      <c r="B6" s="57"/>
      <c r="C6" s="57"/>
      <c r="D6" s="57"/>
      <c r="E6" s="182"/>
      <c r="F6" s="47"/>
      <c r="G6" s="46"/>
      <c r="H6" s="47"/>
      <c r="I6" s="48"/>
      <c r="J6" s="47"/>
      <c r="K6" s="190" t="s">
        <v>3</v>
      </c>
    </row>
    <row r="7" spans="1:14" s="16" customFormat="1" x14ac:dyDescent="0.7">
      <c r="A7" s="45"/>
      <c r="B7" s="45"/>
      <c r="C7" s="45"/>
      <c r="D7" s="45"/>
      <c r="E7" s="222" t="s">
        <v>4</v>
      </c>
      <c r="F7" s="222"/>
      <c r="G7" s="222"/>
      <c r="H7" s="58"/>
      <c r="I7" s="223" t="s">
        <v>61</v>
      </c>
      <c r="J7" s="223"/>
      <c r="K7" s="223"/>
    </row>
    <row r="8" spans="1:14" s="16" customFormat="1" x14ac:dyDescent="0.7">
      <c r="A8" s="191"/>
      <c r="B8" s="191"/>
      <c r="C8" s="191"/>
      <c r="D8" s="191"/>
      <c r="E8" s="217" t="s">
        <v>5</v>
      </c>
      <c r="F8" s="217"/>
      <c r="G8" s="217"/>
      <c r="H8" s="192"/>
      <c r="I8" s="218" t="s">
        <v>5</v>
      </c>
      <c r="J8" s="218"/>
      <c r="K8" s="218"/>
    </row>
    <row r="9" spans="1:14" x14ac:dyDescent="0.7">
      <c r="A9" s="33"/>
      <c r="B9" s="33"/>
      <c r="C9" s="33"/>
      <c r="D9" s="81" t="s">
        <v>7</v>
      </c>
      <c r="E9" s="185" t="s">
        <v>194</v>
      </c>
      <c r="F9" s="49"/>
      <c r="G9" s="185" t="s">
        <v>196</v>
      </c>
      <c r="H9" s="49"/>
      <c r="I9" s="185" t="s">
        <v>194</v>
      </c>
      <c r="J9" s="49"/>
      <c r="K9" s="185" t="s">
        <v>196</v>
      </c>
    </row>
    <row r="10" spans="1:14" ht="6" customHeight="1" x14ac:dyDescent="0.7">
      <c r="C10" s="16"/>
      <c r="E10" s="50"/>
      <c r="F10" s="51"/>
      <c r="G10" s="25"/>
      <c r="H10" s="51"/>
      <c r="I10" s="50"/>
      <c r="J10" s="51"/>
      <c r="K10" s="50"/>
    </row>
    <row r="11" spans="1:14" x14ac:dyDescent="0.7">
      <c r="A11" s="193" t="s">
        <v>62</v>
      </c>
      <c r="C11" s="16"/>
      <c r="E11" s="50"/>
      <c r="F11" s="51"/>
      <c r="G11" s="25"/>
      <c r="H11" s="51"/>
      <c r="I11" s="50"/>
      <c r="J11" s="51"/>
      <c r="K11" s="50"/>
    </row>
    <row r="12" spans="1:14" x14ac:dyDescent="0.7">
      <c r="B12" s="2" t="s">
        <v>63</v>
      </c>
      <c r="E12" s="139">
        <v>619591</v>
      </c>
      <c r="F12" s="3"/>
      <c r="G12" s="35">
        <v>590567</v>
      </c>
      <c r="H12" s="3"/>
      <c r="I12" s="139">
        <v>589199</v>
      </c>
      <c r="J12" s="3"/>
      <c r="K12" s="35">
        <v>545685</v>
      </c>
      <c r="M12" s="30"/>
      <c r="N12" s="30"/>
    </row>
    <row r="13" spans="1:14" x14ac:dyDescent="0.7">
      <c r="B13" s="2" t="s">
        <v>118</v>
      </c>
      <c r="E13" s="139">
        <v>3750</v>
      </c>
      <c r="F13" s="3"/>
      <c r="G13" s="35">
        <v>3125</v>
      </c>
      <c r="H13" s="3"/>
      <c r="I13" s="139">
        <v>202831</v>
      </c>
      <c r="J13" s="3"/>
      <c r="K13" s="35">
        <v>82757</v>
      </c>
      <c r="L13" s="30"/>
      <c r="M13" s="35"/>
      <c r="N13" s="30"/>
    </row>
    <row r="14" spans="1:14" x14ac:dyDescent="0.7">
      <c r="B14" s="1" t="s">
        <v>65</v>
      </c>
      <c r="E14" s="140">
        <v>7950</v>
      </c>
      <c r="F14" s="3"/>
      <c r="G14" s="8">
        <v>4428</v>
      </c>
      <c r="H14" s="3"/>
      <c r="I14" s="140">
        <v>8107</v>
      </c>
      <c r="J14" s="3"/>
      <c r="K14" s="8">
        <v>3870</v>
      </c>
      <c r="M14" s="8"/>
      <c r="N14" s="30"/>
    </row>
    <row r="15" spans="1:14" s="34" customFormat="1" x14ac:dyDescent="0.7">
      <c r="B15" s="34" t="s">
        <v>66</v>
      </c>
      <c r="D15" s="36"/>
      <c r="E15" s="67">
        <f>SUM(E12:E14)</f>
        <v>631291</v>
      </c>
      <c r="F15" s="3"/>
      <c r="G15" s="67">
        <f>SUM(G12:G14)</f>
        <v>598120</v>
      </c>
      <c r="H15" s="3"/>
      <c r="I15" s="67">
        <f>SUM(I12:I14)</f>
        <v>800137</v>
      </c>
      <c r="J15" s="3"/>
      <c r="K15" s="67">
        <f>SUM(K12:K14)</f>
        <v>632312</v>
      </c>
    </row>
    <row r="16" spans="1:14" s="34" customFormat="1" x14ac:dyDescent="0.7">
      <c r="A16" s="34" t="s">
        <v>67</v>
      </c>
      <c r="D16" s="36"/>
      <c r="E16" s="68"/>
      <c r="F16" s="62"/>
      <c r="G16" s="68"/>
      <c r="H16" s="62"/>
      <c r="I16" s="68"/>
      <c r="J16" s="62"/>
      <c r="K16" s="68"/>
    </row>
    <row r="17" spans="1:14" x14ac:dyDescent="0.7">
      <c r="B17" s="2" t="s">
        <v>68</v>
      </c>
      <c r="E17" s="139">
        <v>420456</v>
      </c>
      <c r="F17" s="3"/>
      <c r="G17" s="35">
        <v>418822</v>
      </c>
      <c r="H17" s="3"/>
      <c r="I17" s="139">
        <v>411620</v>
      </c>
      <c r="J17" s="3"/>
      <c r="K17" s="35">
        <v>395000</v>
      </c>
      <c r="M17" s="43"/>
      <c r="N17" s="30"/>
    </row>
    <row r="18" spans="1:14" x14ac:dyDescent="0.7">
      <c r="B18" s="1" t="s">
        <v>69</v>
      </c>
      <c r="E18" s="140">
        <v>53293</v>
      </c>
      <c r="F18" s="59"/>
      <c r="G18" s="8">
        <v>48248</v>
      </c>
      <c r="H18" s="59"/>
      <c r="I18" s="140">
        <v>39939</v>
      </c>
      <c r="J18" s="59"/>
      <c r="K18" s="8">
        <v>37696</v>
      </c>
      <c r="M18" s="37"/>
      <c r="N18" s="30"/>
    </row>
    <row r="19" spans="1:14" s="34" customFormat="1" x14ac:dyDescent="0.7">
      <c r="A19" s="10"/>
      <c r="B19" s="34" t="s">
        <v>71</v>
      </c>
      <c r="D19" s="38"/>
      <c r="E19" s="67">
        <f>SUM(E17:E18)</f>
        <v>473749</v>
      </c>
      <c r="F19" s="62"/>
      <c r="G19" s="67">
        <f>SUM(G17:G18)</f>
        <v>467070</v>
      </c>
      <c r="H19" s="62"/>
      <c r="I19" s="67">
        <f>SUM(I17:I18)</f>
        <v>451559</v>
      </c>
      <c r="J19" s="62"/>
      <c r="K19" s="67">
        <f>SUM(K17:K18)</f>
        <v>432696</v>
      </c>
    </row>
    <row r="20" spans="1:14" s="34" customFormat="1" x14ac:dyDescent="0.7">
      <c r="A20" s="193" t="s">
        <v>168</v>
      </c>
      <c r="D20" s="38"/>
      <c r="E20" s="68">
        <f>E15-E19</f>
        <v>157542</v>
      </c>
      <c r="F20" s="62"/>
      <c r="G20" s="68">
        <f>G15-G19</f>
        <v>131050</v>
      </c>
      <c r="H20" s="62"/>
      <c r="I20" s="68">
        <f>I15-I19</f>
        <v>348578</v>
      </c>
      <c r="J20" s="62"/>
      <c r="K20" s="68">
        <f>K15-K19</f>
        <v>199616</v>
      </c>
    </row>
    <row r="21" spans="1:14" x14ac:dyDescent="0.7">
      <c r="A21" s="2" t="s">
        <v>70</v>
      </c>
      <c r="D21" s="5"/>
      <c r="E21" s="141">
        <v>8304</v>
      </c>
      <c r="F21" s="59"/>
      <c r="G21" s="66">
        <v>6869</v>
      </c>
      <c r="H21" s="59"/>
      <c r="I21" s="141">
        <v>9194</v>
      </c>
      <c r="J21" s="59"/>
      <c r="K21" s="66">
        <v>7080</v>
      </c>
      <c r="M21" s="43"/>
      <c r="N21" s="30"/>
    </row>
    <row r="22" spans="1:14" ht="24.75" customHeight="1" x14ac:dyDescent="0.7">
      <c r="A22" s="34" t="s">
        <v>72</v>
      </c>
      <c r="B22" s="16"/>
      <c r="E22" s="68">
        <f>E20-E21</f>
        <v>149238</v>
      </c>
      <c r="F22" s="61"/>
      <c r="G22" s="68">
        <f>G20-G21</f>
        <v>124181</v>
      </c>
      <c r="H22" s="61"/>
      <c r="I22" s="68">
        <f>I20-I21</f>
        <v>339384</v>
      </c>
      <c r="J22" s="61"/>
      <c r="K22" s="68">
        <f>K20-K21</f>
        <v>192536</v>
      </c>
    </row>
    <row r="23" spans="1:14" ht="24.75" customHeight="1" x14ac:dyDescent="0.7">
      <c r="A23" s="2" t="s">
        <v>73</v>
      </c>
      <c r="B23" s="16"/>
      <c r="D23" s="5">
        <v>20.100000000000001</v>
      </c>
      <c r="E23" s="140">
        <v>-29729</v>
      </c>
      <c r="F23" s="61"/>
      <c r="G23" s="8">
        <v>-23416</v>
      </c>
      <c r="H23" s="61"/>
      <c r="I23" s="140">
        <v>-27322</v>
      </c>
      <c r="J23" s="61"/>
      <c r="K23" s="8">
        <v>-21100</v>
      </c>
      <c r="L23" s="30"/>
      <c r="M23" s="30"/>
      <c r="N23" s="30"/>
    </row>
    <row r="24" spans="1:14" ht="24.75" customHeight="1" x14ac:dyDescent="0.7">
      <c r="A24" s="11" t="s">
        <v>74</v>
      </c>
      <c r="B24" s="16"/>
      <c r="E24" s="142">
        <f>SUM(E22:E23)</f>
        <v>119509</v>
      </c>
      <c r="F24" s="61"/>
      <c r="G24" s="69">
        <f>SUM(G22:G23)</f>
        <v>100765</v>
      </c>
      <c r="H24" s="61"/>
      <c r="I24" s="142">
        <f>SUM(I22:I23)</f>
        <v>312062</v>
      </c>
      <c r="J24" s="61"/>
      <c r="K24" s="69">
        <f>SUM(K22:K23)</f>
        <v>171436</v>
      </c>
    </row>
    <row r="25" spans="1:14" x14ac:dyDescent="0.7">
      <c r="A25" s="10" t="s">
        <v>75</v>
      </c>
      <c r="B25" s="16"/>
      <c r="D25" s="39"/>
      <c r="E25" s="68"/>
      <c r="F25" s="62"/>
      <c r="G25" s="68"/>
      <c r="H25" s="62"/>
      <c r="I25" s="68"/>
      <c r="J25" s="62"/>
      <c r="K25" s="68"/>
    </row>
    <row r="26" spans="1:14" x14ac:dyDescent="0.7">
      <c r="B26" s="10" t="s">
        <v>76</v>
      </c>
      <c r="D26" s="39"/>
      <c r="E26" s="140"/>
      <c r="F26" s="61"/>
      <c r="G26" s="6"/>
      <c r="H26" s="61"/>
      <c r="I26" s="140"/>
      <c r="J26" s="61"/>
      <c r="K26" s="8"/>
    </row>
    <row r="27" spans="1:14" x14ac:dyDescent="0.7">
      <c r="B27" s="10"/>
      <c r="C27" s="194" t="s">
        <v>77</v>
      </c>
      <c r="D27" s="39"/>
      <c r="E27" s="140"/>
      <c r="F27" s="61"/>
      <c r="G27" s="6"/>
      <c r="H27" s="61"/>
      <c r="I27" s="140"/>
      <c r="J27" s="61"/>
      <c r="K27" s="8"/>
    </row>
    <row r="28" spans="1:14" x14ac:dyDescent="0.7">
      <c r="B28" s="10"/>
      <c r="C28" s="195" t="s">
        <v>171</v>
      </c>
      <c r="D28" s="39"/>
      <c r="E28" s="140"/>
      <c r="F28" s="61"/>
      <c r="G28" s="6"/>
      <c r="H28" s="61"/>
      <c r="I28" s="140"/>
      <c r="J28" s="61"/>
      <c r="K28" s="8"/>
    </row>
    <row r="29" spans="1:14" x14ac:dyDescent="0.7">
      <c r="B29" s="10"/>
      <c r="C29" s="195" t="s">
        <v>78</v>
      </c>
      <c r="D29" s="5">
        <v>20.2</v>
      </c>
      <c r="E29" s="141">
        <v>-10000</v>
      </c>
      <c r="F29" s="61"/>
      <c r="G29" s="141">
        <v>38398</v>
      </c>
      <c r="H29" s="61"/>
      <c r="I29" s="141">
        <v>-10000</v>
      </c>
      <c r="J29" s="61"/>
      <c r="K29" s="141">
        <v>38398</v>
      </c>
    </row>
    <row r="30" spans="1:14" hidden="1" x14ac:dyDescent="0.7">
      <c r="A30" s="10"/>
      <c r="C30" s="195" t="s">
        <v>138</v>
      </c>
      <c r="D30" s="5">
        <v>19.2</v>
      </c>
      <c r="E30" s="141"/>
      <c r="F30" s="59"/>
      <c r="G30" s="66"/>
      <c r="H30" s="59"/>
      <c r="I30" s="141"/>
      <c r="J30" s="59"/>
      <c r="K30" s="66"/>
      <c r="M30" s="30"/>
    </row>
    <row r="31" spans="1:14" x14ac:dyDescent="0.7">
      <c r="A31" s="10"/>
      <c r="B31" s="196" t="s">
        <v>79</v>
      </c>
      <c r="D31" s="39"/>
      <c r="E31" s="140"/>
      <c r="F31" s="59"/>
      <c r="G31" s="8"/>
      <c r="H31" s="59"/>
      <c r="I31" s="140"/>
      <c r="J31" s="59"/>
      <c r="K31" s="8"/>
      <c r="M31" s="30"/>
    </row>
    <row r="32" spans="1:14" x14ac:dyDescent="0.7">
      <c r="A32" s="10"/>
      <c r="B32" s="194" t="s">
        <v>80</v>
      </c>
      <c r="D32" s="39"/>
      <c r="E32" s="70">
        <f>SUM(E29:E30)</f>
        <v>-10000</v>
      </c>
      <c r="F32" s="62"/>
      <c r="G32" s="70">
        <f>SUM(G29:G30)</f>
        <v>38398</v>
      </c>
      <c r="H32" s="62"/>
      <c r="I32" s="70">
        <f>SUM(I29:I30)</f>
        <v>-10000</v>
      </c>
      <c r="J32" s="62"/>
      <c r="K32" s="70">
        <f>SUM(K29:K30)</f>
        <v>38398</v>
      </c>
      <c r="M32" s="30"/>
    </row>
    <row r="33" spans="1:13" x14ac:dyDescent="0.7">
      <c r="A33" s="194" t="s">
        <v>81</v>
      </c>
      <c r="B33" s="197"/>
      <c r="D33" s="39"/>
      <c r="E33" s="68"/>
      <c r="F33" s="62"/>
      <c r="G33" s="68"/>
      <c r="H33" s="62"/>
      <c r="I33" s="68"/>
      <c r="J33" s="62"/>
      <c r="K33" s="68"/>
      <c r="M33" s="30"/>
    </row>
    <row r="34" spans="1:13" s="34" customFormat="1" x14ac:dyDescent="0.7">
      <c r="A34" s="194"/>
      <c r="B34" s="198" t="s">
        <v>83</v>
      </c>
      <c r="D34" s="40"/>
      <c r="E34" s="68">
        <f>+E32</f>
        <v>-10000</v>
      </c>
      <c r="F34" s="62"/>
      <c r="G34" s="68">
        <f>+G32</f>
        <v>38398</v>
      </c>
      <c r="H34" s="62"/>
      <c r="I34" s="68">
        <f>+I32</f>
        <v>-10000</v>
      </c>
      <c r="J34" s="62"/>
      <c r="K34" s="68">
        <f>+K32</f>
        <v>38398</v>
      </c>
    </row>
    <row r="35" spans="1:13" ht="23.5" thickBot="1" x14ac:dyDescent="0.75">
      <c r="A35" s="194" t="s">
        <v>82</v>
      </c>
      <c r="E35" s="71">
        <f>+E24+E34</f>
        <v>109509</v>
      </c>
      <c r="F35" s="62"/>
      <c r="G35" s="71">
        <f>+G24+G34</f>
        <v>139163</v>
      </c>
      <c r="H35" s="62"/>
      <c r="I35" s="71">
        <f>+I24+I34</f>
        <v>302062</v>
      </c>
      <c r="J35" s="62"/>
      <c r="K35" s="71">
        <f>+K24+K34</f>
        <v>209834</v>
      </c>
    </row>
    <row r="36" spans="1:13" ht="13" customHeight="1" thickTop="1" x14ac:dyDescent="0.7">
      <c r="A36" s="16"/>
      <c r="E36" s="68"/>
      <c r="F36" s="3"/>
      <c r="H36" s="3"/>
      <c r="I36" s="68"/>
      <c r="J36" s="3"/>
      <c r="K36" s="68"/>
    </row>
    <row r="37" spans="1:13" x14ac:dyDescent="0.7">
      <c r="A37" s="199" t="s">
        <v>84</v>
      </c>
      <c r="B37" s="14"/>
      <c r="C37" s="14"/>
      <c r="E37" s="68"/>
      <c r="F37" s="3"/>
      <c r="H37" s="3"/>
      <c r="I37" s="68"/>
      <c r="J37" s="3"/>
      <c r="K37" s="68"/>
    </row>
    <row r="38" spans="1:13" x14ac:dyDescent="0.7">
      <c r="A38" s="15"/>
      <c r="B38" s="200" t="s">
        <v>85</v>
      </c>
      <c r="C38" s="201"/>
      <c r="E38" s="140">
        <v>120524</v>
      </c>
      <c r="F38" s="3"/>
      <c r="G38" s="72">
        <v>100607</v>
      </c>
      <c r="H38" s="3"/>
      <c r="I38" s="68"/>
      <c r="J38" s="3"/>
      <c r="K38" s="68"/>
    </row>
    <row r="39" spans="1:13" x14ac:dyDescent="0.7">
      <c r="A39" s="15"/>
      <c r="B39" s="200" t="s">
        <v>57</v>
      </c>
      <c r="C39" s="200"/>
      <c r="E39" s="140">
        <v>-1015</v>
      </c>
      <c r="F39" s="3"/>
      <c r="G39" s="72">
        <v>158</v>
      </c>
      <c r="H39" s="3"/>
      <c r="I39" s="68"/>
      <c r="J39" s="3"/>
      <c r="K39" s="68"/>
    </row>
    <row r="40" spans="1:13" s="16" customFormat="1" ht="23.5" thickBot="1" x14ac:dyDescent="0.75">
      <c r="A40" s="12"/>
      <c r="B40" s="200"/>
      <c r="C40" s="202" t="s">
        <v>86</v>
      </c>
      <c r="D40" s="17"/>
      <c r="E40" s="71">
        <f>+E24</f>
        <v>119509</v>
      </c>
      <c r="F40" s="37"/>
      <c r="G40" s="71">
        <f>+G24</f>
        <v>100765</v>
      </c>
      <c r="H40" s="37"/>
      <c r="I40" s="68"/>
      <c r="J40" s="31"/>
      <c r="K40" s="68"/>
    </row>
    <row r="41" spans="1:13" ht="12.5" customHeight="1" thickTop="1" x14ac:dyDescent="0.7">
      <c r="A41" s="13"/>
      <c r="B41" s="14"/>
      <c r="C41" s="14"/>
      <c r="D41" s="14"/>
      <c r="E41" s="68"/>
      <c r="F41" s="3"/>
      <c r="H41" s="3"/>
      <c r="I41" s="68"/>
      <c r="J41" s="3"/>
      <c r="K41" s="68"/>
    </row>
    <row r="42" spans="1:13" x14ac:dyDescent="0.7">
      <c r="A42" s="199" t="s">
        <v>87</v>
      </c>
      <c r="B42" s="14"/>
      <c r="C42" s="14"/>
      <c r="E42" s="68"/>
      <c r="F42" s="3"/>
      <c r="H42" s="3"/>
      <c r="I42" s="68"/>
      <c r="J42" s="3"/>
      <c r="K42" s="68"/>
      <c r="M42" s="30"/>
    </row>
    <row r="43" spans="1:13" x14ac:dyDescent="0.7">
      <c r="A43" s="15"/>
      <c r="B43" s="200" t="s">
        <v>85</v>
      </c>
      <c r="C43" s="201"/>
      <c r="E43" s="140">
        <v>110524</v>
      </c>
      <c r="F43" s="3"/>
      <c r="G43" s="72">
        <v>139005</v>
      </c>
      <c r="H43" s="3"/>
      <c r="I43" s="68"/>
      <c r="J43" s="3"/>
      <c r="K43" s="68"/>
    </row>
    <row r="44" spans="1:13" x14ac:dyDescent="0.7">
      <c r="A44" s="15"/>
      <c r="B44" s="200" t="s">
        <v>57</v>
      </c>
      <c r="C44" s="200"/>
      <c r="E44" s="140">
        <v>-1015</v>
      </c>
      <c r="F44" s="3"/>
      <c r="G44" s="72">
        <v>158</v>
      </c>
      <c r="H44" s="3"/>
      <c r="I44" s="68"/>
      <c r="J44" s="3"/>
      <c r="K44" s="68"/>
    </row>
    <row r="45" spans="1:13" s="16" customFormat="1" ht="23.5" thickBot="1" x14ac:dyDescent="0.75">
      <c r="A45" s="12"/>
      <c r="B45" s="200"/>
      <c r="C45" s="202" t="s">
        <v>86</v>
      </c>
      <c r="D45" s="17"/>
      <c r="E45" s="71">
        <f>+E35</f>
        <v>109509</v>
      </c>
      <c r="F45" s="37"/>
      <c r="G45" s="71">
        <f>+G35</f>
        <v>139163</v>
      </c>
      <c r="H45" s="37"/>
      <c r="I45" s="68"/>
      <c r="J45" s="31"/>
      <c r="K45" s="68"/>
    </row>
    <row r="46" spans="1:13" ht="12.5" customHeight="1" thickTop="1" x14ac:dyDescent="0.7">
      <c r="A46" s="12"/>
      <c r="B46" s="14"/>
      <c r="C46" s="14"/>
      <c r="E46" s="68"/>
      <c r="F46" s="37"/>
      <c r="G46" s="73"/>
      <c r="H46" s="37"/>
      <c r="I46" s="68"/>
      <c r="J46" s="3"/>
      <c r="K46" s="68"/>
    </row>
    <row r="47" spans="1:13" x14ac:dyDescent="0.7">
      <c r="A47" s="203" t="s">
        <v>142</v>
      </c>
      <c r="D47" s="5"/>
      <c r="E47" s="143">
        <v>0.4</v>
      </c>
      <c r="F47" s="3"/>
      <c r="G47" s="3">
        <v>0.34</v>
      </c>
      <c r="H47" s="3"/>
      <c r="I47" s="143">
        <v>1.04</v>
      </c>
      <c r="J47" s="3"/>
      <c r="K47" s="3">
        <v>0.56999999999999995</v>
      </c>
    </row>
    <row r="48" spans="1:13" x14ac:dyDescent="0.7">
      <c r="F48" s="30"/>
      <c r="H48" s="30"/>
      <c r="J48" s="30"/>
    </row>
    <row r="49" spans="1:10" x14ac:dyDescent="0.7">
      <c r="F49" s="30"/>
      <c r="H49" s="30"/>
      <c r="J49" s="30"/>
    </row>
    <row r="50" spans="1:10" x14ac:dyDescent="0.7">
      <c r="F50" s="30"/>
      <c r="H50" s="30"/>
      <c r="J50" s="30"/>
    </row>
    <row r="51" spans="1:10" x14ac:dyDescent="0.7">
      <c r="F51" s="30"/>
      <c r="H51" s="30"/>
      <c r="J51" s="30"/>
    </row>
    <row r="52" spans="1:10" x14ac:dyDescent="0.7">
      <c r="F52" s="30"/>
      <c r="H52" s="30"/>
      <c r="J52" s="30"/>
    </row>
    <row r="53" spans="1:10" x14ac:dyDescent="0.7">
      <c r="F53" s="30"/>
      <c r="H53" s="30"/>
      <c r="J53" s="30"/>
    </row>
    <row r="54" spans="1:10" x14ac:dyDescent="0.7">
      <c r="F54" s="30"/>
      <c r="H54" s="30"/>
      <c r="J54" s="30"/>
    </row>
    <row r="55" spans="1:10" x14ac:dyDescent="0.7">
      <c r="F55" s="30"/>
      <c r="H55" s="30"/>
      <c r="J55" s="30"/>
    </row>
    <row r="56" spans="1:10" ht="44.25" customHeight="1" x14ac:dyDescent="0.7">
      <c r="D56" s="41"/>
      <c r="F56" s="30"/>
      <c r="H56" s="30"/>
      <c r="J56" s="30"/>
    </row>
    <row r="57" spans="1:10" ht="27" customHeight="1" x14ac:dyDescent="0.7">
      <c r="B57" s="2"/>
      <c r="C57" s="2"/>
      <c r="D57" s="2"/>
      <c r="F57" s="30"/>
      <c r="H57" s="30"/>
      <c r="J57" s="30"/>
    </row>
    <row r="58" spans="1:10" ht="27" customHeight="1" x14ac:dyDescent="0.7">
      <c r="B58" s="2"/>
      <c r="C58" s="2"/>
      <c r="D58" s="2"/>
      <c r="F58" s="30"/>
      <c r="H58" s="30"/>
      <c r="J58" s="30"/>
    </row>
    <row r="59" spans="1:10" x14ac:dyDescent="0.7">
      <c r="A59" s="2"/>
      <c r="B59" s="2"/>
      <c r="C59" s="2"/>
      <c r="D59" s="2"/>
      <c r="F59" s="30"/>
      <c r="H59" s="30"/>
      <c r="J59" s="30"/>
    </row>
    <row r="60" spans="1:10" x14ac:dyDescent="0.7">
      <c r="A60" s="2"/>
      <c r="B60" s="2"/>
      <c r="C60" s="2"/>
      <c r="D60" s="2"/>
      <c r="F60" s="30"/>
      <c r="H60" s="30"/>
      <c r="J60" s="30"/>
    </row>
    <row r="61" spans="1:10" x14ac:dyDescent="0.7">
      <c r="A61" s="2"/>
      <c r="B61" s="2"/>
      <c r="C61" s="2"/>
      <c r="D61" s="2"/>
      <c r="F61" s="30"/>
      <c r="H61" s="30"/>
      <c r="J61" s="30"/>
    </row>
    <row r="62" spans="1:10" x14ac:dyDescent="0.7">
      <c r="A62" s="2"/>
      <c r="B62" s="2"/>
      <c r="C62" s="2"/>
      <c r="D62" s="2"/>
      <c r="F62" s="30"/>
      <c r="H62" s="30"/>
      <c r="J62" s="30"/>
    </row>
    <row r="63" spans="1:10" x14ac:dyDescent="0.7">
      <c r="A63" s="2"/>
      <c r="B63" s="2"/>
      <c r="C63" s="2"/>
      <c r="D63" s="2"/>
      <c r="F63" s="30"/>
      <c r="H63" s="30"/>
      <c r="J63" s="30"/>
    </row>
    <row r="64" spans="1:10" x14ac:dyDescent="0.7">
      <c r="A64" s="2"/>
      <c r="B64" s="2"/>
      <c r="C64" s="2"/>
      <c r="D64" s="2"/>
      <c r="F64" s="30"/>
      <c r="H64" s="30"/>
      <c r="J64" s="30"/>
    </row>
    <row r="65" spans="1:11" x14ac:dyDescent="0.7">
      <c r="A65" s="2"/>
      <c r="B65" s="2"/>
      <c r="C65" s="2"/>
      <c r="D65" s="2"/>
      <c r="F65" s="30"/>
      <c r="H65" s="30"/>
      <c r="J65" s="30"/>
    </row>
    <row r="66" spans="1:11" x14ac:dyDescent="0.7">
      <c r="A66" s="42"/>
      <c r="B66" s="42"/>
      <c r="C66" s="42"/>
      <c r="D66" s="42"/>
      <c r="F66" s="30"/>
      <c r="H66" s="30"/>
      <c r="J66" s="30"/>
    </row>
    <row r="67" spans="1:11" x14ac:dyDescent="0.7">
      <c r="A67" s="42"/>
      <c r="B67" s="42"/>
      <c r="C67" s="42"/>
      <c r="D67" s="42"/>
      <c r="F67" s="30"/>
      <c r="H67" s="30"/>
      <c r="J67" s="30"/>
    </row>
    <row r="68" spans="1:11" x14ac:dyDescent="0.7">
      <c r="A68" s="42"/>
      <c r="B68" s="42"/>
      <c r="C68" s="42"/>
      <c r="D68" s="42"/>
      <c r="F68" s="30"/>
      <c r="H68" s="30"/>
      <c r="J68" s="30"/>
    </row>
    <row r="69" spans="1:11" x14ac:dyDescent="0.7">
      <c r="A69" s="42"/>
      <c r="B69" s="42"/>
      <c r="C69" s="42"/>
      <c r="D69" s="42"/>
      <c r="F69" s="30"/>
      <c r="H69" s="30"/>
      <c r="J69" s="30"/>
    </row>
    <row r="70" spans="1:11" x14ac:dyDescent="0.7">
      <c r="A70" s="42"/>
      <c r="B70" s="42"/>
      <c r="C70" s="42"/>
      <c r="D70" s="42"/>
      <c r="F70" s="30"/>
      <c r="H70" s="30"/>
      <c r="J70" s="30"/>
    </row>
    <row r="71" spans="1:11" x14ac:dyDescent="0.7">
      <c r="A71" s="42"/>
      <c r="B71" s="42"/>
      <c r="C71" s="42"/>
      <c r="D71" s="42"/>
      <c r="F71" s="30"/>
      <c r="H71" s="30"/>
      <c r="J71" s="30"/>
    </row>
    <row r="72" spans="1:11" x14ac:dyDescent="0.7">
      <c r="A72" s="42"/>
      <c r="B72" s="42"/>
      <c r="C72" s="42"/>
      <c r="D72" s="42"/>
      <c r="F72" s="30"/>
      <c r="H72" s="30"/>
      <c r="J72" s="30"/>
    </row>
    <row r="73" spans="1:11" x14ac:dyDescent="0.7">
      <c r="A73" s="42"/>
      <c r="B73" s="42"/>
      <c r="C73" s="42"/>
      <c r="D73" s="42"/>
      <c r="F73" s="30"/>
      <c r="H73" s="30"/>
      <c r="J73" s="30"/>
    </row>
    <row r="74" spans="1:11" x14ac:dyDescent="0.7">
      <c r="A74" s="42"/>
      <c r="B74" s="42"/>
      <c r="C74" s="42"/>
      <c r="D74" s="42"/>
      <c r="F74" s="30"/>
      <c r="H74" s="30"/>
      <c r="J74" s="30"/>
    </row>
    <row r="75" spans="1:11" x14ac:dyDescent="0.7">
      <c r="A75" s="42"/>
      <c r="B75" s="42"/>
      <c r="C75" s="42"/>
      <c r="D75" s="42"/>
      <c r="F75" s="30"/>
      <c r="H75" s="30"/>
      <c r="J75" s="30"/>
    </row>
    <row r="76" spans="1:11" x14ac:dyDescent="0.7">
      <c r="A76" s="42"/>
      <c r="B76" s="42"/>
      <c r="C76" s="42"/>
      <c r="D76" s="42"/>
      <c r="F76" s="30"/>
      <c r="H76" s="30"/>
      <c r="J76" s="30"/>
    </row>
    <row r="77" spans="1:11" x14ac:dyDescent="0.7">
      <c r="A77" s="42"/>
      <c r="B77" s="42"/>
      <c r="C77" s="42"/>
      <c r="D77" s="42"/>
      <c r="F77" s="30"/>
      <c r="H77" s="30"/>
      <c r="J77" s="30"/>
    </row>
    <row r="78" spans="1:11" x14ac:dyDescent="0.7">
      <c r="A78" s="42"/>
      <c r="B78" s="42"/>
      <c r="C78" s="42"/>
      <c r="D78" s="42"/>
      <c r="F78" s="53"/>
      <c r="G78" s="52"/>
      <c r="H78" s="53"/>
      <c r="J78" s="53"/>
      <c r="K78" s="52"/>
    </row>
    <row r="79" spans="1:11" x14ac:dyDescent="0.7">
      <c r="A79" s="42"/>
      <c r="B79" s="42"/>
      <c r="C79" s="42"/>
      <c r="D79" s="42"/>
      <c r="F79" s="53"/>
      <c r="G79" s="52"/>
      <c r="H79" s="53"/>
      <c r="J79" s="53"/>
      <c r="K79" s="52"/>
    </row>
    <row r="80" spans="1:11" x14ac:dyDescent="0.7">
      <c r="A80" s="42"/>
      <c r="B80" s="42"/>
      <c r="C80" s="42"/>
      <c r="D80" s="42"/>
      <c r="F80" s="53"/>
      <c r="G80" s="52"/>
      <c r="H80" s="53"/>
      <c r="J80" s="53"/>
      <c r="K80" s="52"/>
    </row>
    <row r="81" spans="1:11" x14ac:dyDescent="0.7">
      <c r="A81" s="42"/>
      <c r="B81" s="42"/>
      <c r="C81" s="42"/>
      <c r="D81" s="42"/>
      <c r="F81" s="53"/>
      <c r="G81" s="52"/>
      <c r="H81" s="53"/>
      <c r="J81" s="53"/>
      <c r="K81" s="52"/>
    </row>
    <row r="82" spans="1:11" x14ac:dyDescent="0.7">
      <c r="A82" s="42"/>
      <c r="B82" s="42"/>
      <c r="C82" s="42"/>
      <c r="D82" s="42"/>
      <c r="F82" s="53"/>
      <c r="G82" s="52"/>
      <c r="H82" s="53"/>
      <c r="J82" s="53"/>
      <c r="K82" s="52"/>
    </row>
    <row r="83" spans="1:11" x14ac:dyDescent="0.7">
      <c r="A83" s="42"/>
      <c r="B83" s="42"/>
      <c r="C83" s="42"/>
      <c r="D83" s="42"/>
      <c r="F83" s="53"/>
      <c r="G83" s="52"/>
      <c r="H83" s="53"/>
      <c r="J83" s="53"/>
      <c r="K83" s="52"/>
    </row>
    <row r="84" spans="1:11" x14ac:dyDescent="0.7">
      <c r="A84" s="42"/>
      <c r="B84" s="42"/>
      <c r="C84" s="42"/>
      <c r="D84" s="42"/>
      <c r="F84" s="53"/>
      <c r="G84" s="52"/>
      <c r="H84" s="53"/>
      <c r="J84" s="53"/>
      <c r="K84" s="52"/>
    </row>
    <row r="85" spans="1:11" x14ac:dyDescent="0.7">
      <c r="A85" s="42"/>
      <c r="B85" s="42"/>
      <c r="C85" s="42"/>
      <c r="D85" s="42"/>
      <c r="F85" s="53"/>
      <c r="G85" s="52"/>
      <c r="H85" s="53"/>
      <c r="J85" s="53"/>
      <c r="K85" s="52"/>
    </row>
    <row r="86" spans="1:11" x14ac:dyDescent="0.7">
      <c r="A86" s="42"/>
      <c r="B86" s="42"/>
      <c r="C86" s="42"/>
      <c r="D86" s="42"/>
      <c r="F86" s="53"/>
      <c r="G86" s="52"/>
      <c r="H86" s="53"/>
      <c r="J86" s="53"/>
      <c r="K86" s="52"/>
    </row>
    <row r="87" spans="1:11" x14ac:dyDescent="0.7">
      <c r="A87" s="42"/>
      <c r="B87" s="42"/>
      <c r="C87" s="42"/>
      <c r="D87" s="42"/>
      <c r="F87" s="53"/>
      <c r="G87" s="52"/>
      <c r="H87" s="53"/>
      <c r="J87" s="53"/>
      <c r="K87" s="52"/>
    </row>
    <row r="88" spans="1:11" x14ac:dyDescent="0.7">
      <c r="A88" s="42"/>
      <c r="B88" s="42"/>
      <c r="C88" s="42"/>
      <c r="D88" s="42"/>
      <c r="F88" s="53"/>
      <c r="G88" s="52"/>
      <c r="H88" s="53"/>
      <c r="J88" s="53"/>
      <c r="K88" s="5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8"/>
  <sheetViews>
    <sheetView view="pageBreakPreview" topLeftCell="A35" zoomScale="47" zoomScaleNormal="100" zoomScaleSheetLayoutView="47" workbookViewId="0">
      <selection activeCell="K47" sqref="K47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6.81640625" style="144" customWidth="1"/>
    <col min="6" max="6" width="1.36328125" style="32" customWidth="1"/>
    <col min="7" max="7" width="16.453125" style="7" customWidth="1"/>
    <col min="8" max="8" width="1.08984375" style="32" customWidth="1"/>
    <col min="9" max="9" width="16.453125" style="144" customWidth="1"/>
    <col min="10" max="10" width="1.54296875" style="32" customWidth="1"/>
    <col min="11" max="11" width="16.2695312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19" t="s">
        <v>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4" s="16" customFormat="1" x14ac:dyDescent="0.7">
      <c r="A2" s="220" t="s">
        <v>60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4" s="16" customFormat="1" x14ac:dyDescent="0.7">
      <c r="A3" s="221" t="s">
        <v>197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4" s="16" customFormat="1" x14ac:dyDescent="0.7">
      <c r="A4" s="57"/>
      <c r="B4" s="57"/>
      <c r="C4" s="57"/>
      <c r="D4" s="57"/>
      <c r="E4" s="182"/>
      <c r="F4" s="47"/>
      <c r="G4" s="46"/>
      <c r="H4" s="47"/>
      <c r="I4" s="48"/>
      <c r="J4" s="47"/>
      <c r="K4" s="188" t="s">
        <v>8</v>
      </c>
    </row>
    <row r="5" spans="1:14" s="16" customFormat="1" x14ac:dyDescent="0.7">
      <c r="A5" s="57"/>
      <c r="B5" s="57"/>
      <c r="C5" s="57"/>
      <c r="D5" s="57"/>
      <c r="E5" s="182"/>
      <c r="F5" s="47"/>
      <c r="G5" s="46"/>
      <c r="H5" s="47"/>
      <c r="I5" s="48"/>
      <c r="J5" s="47"/>
      <c r="K5" s="189" t="s">
        <v>9</v>
      </c>
    </row>
    <row r="6" spans="1:14" s="16" customFormat="1" x14ac:dyDescent="0.7">
      <c r="A6" s="57"/>
      <c r="B6" s="57"/>
      <c r="C6" s="57"/>
      <c r="D6" s="57"/>
      <c r="E6" s="182"/>
      <c r="F6" s="47"/>
      <c r="G6" s="46"/>
      <c r="H6" s="47"/>
      <c r="I6" s="48"/>
      <c r="J6" s="47"/>
      <c r="K6" s="190" t="s">
        <v>3</v>
      </c>
    </row>
    <row r="7" spans="1:14" s="16" customFormat="1" x14ac:dyDescent="0.7">
      <c r="A7" s="45"/>
      <c r="B7" s="45"/>
      <c r="C7" s="45"/>
      <c r="D7" s="45"/>
      <c r="E7" s="222" t="s">
        <v>4</v>
      </c>
      <c r="F7" s="222"/>
      <c r="G7" s="222"/>
      <c r="H7" s="58"/>
      <c r="I7" s="223" t="s">
        <v>61</v>
      </c>
      <c r="J7" s="223"/>
      <c r="K7" s="223"/>
    </row>
    <row r="8" spans="1:14" s="16" customFormat="1" x14ac:dyDescent="0.7">
      <c r="A8" s="191"/>
      <c r="B8" s="191"/>
      <c r="C8" s="191"/>
      <c r="D8" s="191"/>
      <c r="E8" s="217" t="s">
        <v>5</v>
      </c>
      <c r="F8" s="217"/>
      <c r="G8" s="217"/>
      <c r="H8" s="192"/>
      <c r="I8" s="218" t="s">
        <v>5</v>
      </c>
      <c r="J8" s="218"/>
      <c r="K8" s="218"/>
    </row>
    <row r="9" spans="1:14" x14ac:dyDescent="0.7">
      <c r="A9" s="33"/>
      <c r="B9" s="33"/>
      <c r="C9" s="33"/>
      <c r="D9" s="81" t="s">
        <v>7</v>
      </c>
      <c r="E9" s="185" t="s">
        <v>194</v>
      </c>
      <c r="F9" s="49"/>
      <c r="G9" s="185" t="s">
        <v>196</v>
      </c>
      <c r="H9" s="49"/>
      <c r="I9" s="185" t="s">
        <v>194</v>
      </c>
      <c r="J9" s="49"/>
      <c r="K9" s="185" t="s">
        <v>196</v>
      </c>
    </row>
    <row r="10" spans="1:14" ht="6" customHeight="1" x14ac:dyDescent="0.7">
      <c r="C10" s="16"/>
      <c r="E10" s="50"/>
      <c r="F10" s="51"/>
      <c r="G10" s="25"/>
      <c r="H10" s="51"/>
      <c r="I10" s="50"/>
      <c r="J10" s="51"/>
      <c r="K10" s="50"/>
    </row>
    <row r="11" spans="1:14" x14ac:dyDescent="0.7">
      <c r="A11" s="193" t="s">
        <v>62</v>
      </c>
      <c r="C11" s="16"/>
      <c r="E11" s="50"/>
      <c r="F11" s="51"/>
      <c r="G11" s="25"/>
      <c r="H11" s="51"/>
      <c r="I11" s="50"/>
      <c r="J11" s="51"/>
      <c r="K11" s="50"/>
    </row>
    <row r="12" spans="1:14" x14ac:dyDescent="0.7">
      <c r="B12" s="2" t="s">
        <v>63</v>
      </c>
      <c r="E12" s="139">
        <v>1724870</v>
      </c>
      <c r="F12" s="3"/>
      <c r="G12" s="35">
        <v>2819662</v>
      </c>
      <c r="H12" s="3"/>
      <c r="I12" s="139">
        <v>1640530</v>
      </c>
      <c r="J12" s="3"/>
      <c r="K12" s="35">
        <v>2298240</v>
      </c>
      <c r="M12" s="30"/>
      <c r="N12" s="30"/>
    </row>
    <row r="13" spans="1:14" x14ac:dyDescent="0.7">
      <c r="B13" s="2" t="s">
        <v>118</v>
      </c>
      <c r="E13" s="139">
        <v>14736</v>
      </c>
      <c r="F13" s="3"/>
      <c r="G13" s="35">
        <v>11910</v>
      </c>
      <c r="H13" s="3"/>
      <c r="I13" s="139">
        <v>213817</v>
      </c>
      <c r="J13" s="3"/>
      <c r="K13" s="35">
        <v>91542</v>
      </c>
      <c r="L13" s="30"/>
      <c r="M13" s="35"/>
      <c r="N13" s="30"/>
    </row>
    <row r="14" spans="1:14" x14ac:dyDescent="0.7">
      <c r="B14" s="1" t="s">
        <v>65</v>
      </c>
      <c r="E14" s="140">
        <v>21532</v>
      </c>
      <c r="F14" s="3"/>
      <c r="G14" s="8">
        <v>20641</v>
      </c>
      <c r="H14" s="3"/>
      <c r="I14" s="140">
        <v>21679</v>
      </c>
      <c r="J14" s="3"/>
      <c r="K14" s="8">
        <v>18646</v>
      </c>
      <c r="M14" s="8"/>
      <c r="N14" s="30"/>
    </row>
    <row r="15" spans="1:14" s="34" customFormat="1" x14ac:dyDescent="0.7">
      <c r="B15" s="34" t="s">
        <v>66</v>
      </c>
      <c r="D15" s="36"/>
      <c r="E15" s="67">
        <f>SUM(E12:E14)</f>
        <v>1761138</v>
      </c>
      <c r="F15" s="3"/>
      <c r="G15" s="67">
        <f>SUM(G12:G14)</f>
        <v>2852213</v>
      </c>
      <c r="H15" s="3"/>
      <c r="I15" s="67">
        <f>SUM(I12:I14)</f>
        <v>1876026</v>
      </c>
      <c r="J15" s="3"/>
      <c r="K15" s="67">
        <f>SUM(K12:K14)</f>
        <v>2408428</v>
      </c>
    </row>
    <row r="16" spans="1:14" s="34" customFormat="1" x14ac:dyDescent="0.7">
      <c r="A16" s="34" t="s">
        <v>67</v>
      </c>
      <c r="D16" s="36"/>
      <c r="E16" s="68"/>
      <c r="F16" s="62"/>
      <c r="G16" s="68"/>
      <c r="H16" s="62"/>
      <c r="I16" s="68"/>
      <c r="J16" s="62"/>
      <c r="K16" s="68"/>
    </row>
    <row r="17" spans="1:14" x14ac:dyDescent="0.7">
      <c r="B17" s="2" t="s">
        <v>68</v>
      </c>
      <c r="E17" s="139">
        <v>1193269</v>
      </c>
      <c r="F17" s="3"/>
      <c r="G17" s="139">
        <v>1441469</v>
      </c>
      <c r="H17" s="3"/>
      <c r="I17" s="139">
        <v>1157475</v>
      </c>
      <c r="J17" s="3"/>
      <c r="K17" s="35">
        <v>1306131</v>
      </c>
      <c r="M17" s="43"/>
      <c r="N17" s="30"/>
    </row>
    <row r="18" spans="1:14" x14ac:dyDescent="0.7">
      <c r="B18" s="1" t="s">
        <v>69</v>
      </c>
      <c r="E18" s="140">
        <v>148761</v>
      </c>
      <c r="F18" s="59"/>
      <c r="G18" s="140">
        <v>146069</v>
      </c>
      <c r="H18" s="59"/>
      <c r="I18" s="140">
        <v>112887</v>
      </c>
      <c r="J18" s="59"/>
      <c r="K18" s="8">
        <v>113423</v>
      </c>
      <c r="M18" s="37"/>
      <c r="N18" s="30"/>
    </row>
    <row r="19" spans="1:14" s="34" customFormat="1" x14ac:dyDescent="0.7">
      <c r="A19" s="10"/>
      <c r="B19" s="34" t="s">
        <v>71</v>
      </c>
      <c r="D19" s="38"/>
      <c r="E19" s="67">
        <f>SUM(E17:E18)</f>
        <v>1342030</v>
      </c>
      <c r="F19" s="62"/>
      <c r="G19" s="67">
        <f>SUM(G17:G18)</f>
        <v>1587538</v>
      </c>
      <c r="H19" s="62"/>
      <c r="I19" s="67">
        <f>SUM(I17:I18)</f>
        <v>1270362</v>
      </c>
      <c r="J19" s="62"/>
      <c r="K19" s="67">
        <f>SUM(K17:K18)</f>
        <v>1419554</v>
      </c>
    </row>
    <row r="20" spans="1:14" s="34" customFormat="1" x14ac:dyDescent="0.7">
      <c r="A20" s="193" t="s">
        <v>168</v>
      </c>
      <c r="D20" s="38"/>
      <c r="E20" s="68">
        <f>E15-E19</f>
        <v>419108</v>
      </c>
      <c r="F20" s="62"/>
      <c r="G20" s="68">
        <f>G15-G19</f>
        <v>1264675</v>
      </c>
      <c r="H20" s="62"/>
      <c r="I20" s="68">
        <f>I15-I19</f>
        <v>605664</v>
      </c>
      <c r="J20" s="62"/>
      <c r="K20" s="68">
        <f>K15-K19</f>
        <v>988874</v>
      </c>
    </row>
    <row r="21" spans="1:14" x14ac:dyDescent="0.7">
      <c r="A21" s="2" t="s">
        <v>70</v>
      </c>
      <c r="D21" s="5"/>
      <c r="E21" s="141">
        <v>22286</v>
      </c>
      <c r="F21" s="59"/>
      <c r="G21" s="66">
        <v>16423</v>
      </c>
      <c r="H21" s="59"/>
      <c r="I21" s="141">
        <v>23975</v>
      </c>
      <c r="J21" s="59"/>
      <c r="K21" s="66">
        <v>16645</v>
      </c>
      <c r="M21" s="43"/>
      <c r="N21" s="30"/>
    </row>
    <row r="22" spans="1:14" ht="24.75" customHeight="1" x14ac:dyDescent="0.7">
      <c r="A22" s="34" t="s">
        <v>72</v>
      </c>
      <c r="B22" s="16"/>
      <c r="E22" s="68">
        <f>E20-E21</f>
        <v>396822</v>
      </c>
      <c r="F22" s="61"/>
      <c r="G22" s="68">
        <f>G20-G21</f>
        <v>1248252</v>
      </c>
      <c r="H22" s="61"/>
      <c r="I22" s="68">
        <f>I20-I21</f>
        <v>581689</v>
      </c>
      <c r="J22" s="61"/>
      <c r="K22" s="68">
        <f>K20-K21</f>
        <v>972229</v>
      </c>
    </row>
    <row r="23" spans="1:14" ht="24.75" customHeight="1" x14ac:dyDescent="0.7">
      <c r="A23" s="2" t="s">
        <v>73</v>
      </c>
      <c r="B23" s="16"/>
      <c r="D23" s="5">
        <v>20.100000000000001</v>
      </c>
      <c r="E23" s="140">
        <v>-77858</v>
      </c>
      <c r="F23" s="61"/>
      <c r="G23" s="8">
        <v>-248612</v>
      </c>
      <c r="H23" s="61"/>
      <c r="I23" s="140">
        <v>-73893</v>
      </c>
      <c r="J23" s="61"/>
      <c r="K23" s="8">
        <v>-177224</v>
      </c>
      <c r="L23" s="30"/>
      <c r="M23" s="30"/>
      <c r="N23" s="30"/>
    </row>
    <row r="24" spans="1:14" ht="24.75" customHeight="1" x14ac:dyDescent="0.7">
      <c r="A24" s="11" t="s">
        <v>74</v>
      </c>
      <c r="B24" s="16"/>
      <c r="E24" s="142">
        <f>SUM(E22:E23)</f>
        <v>318964</v>
      </c>
      <c r="F24" s="61"/>
      <c r="G24" s="69">
        <f>SUM(G22:G23)</f>
        <v>999640</v>
      </c>
      <c r="H24" s="61"/>
      <c r="I24" s="142">
        <f>SUM(I22:I23)</f>
        <v>507796</v>
      </c>
      <c r="J24" s="61"/>
      <c r="K24" s="69">
        <f>SUM(K22:K23)</f>
        <v>795005</v>
      </c>
    </row>
    <row r="25" spans="1:14" x14ac:dyDescent="0.7">
      <c r="A25" s="10" t="s">
        <v>75</v>
      </c>
      <c r="B25" s="16"/>
      <c r="D25" s="39"/>
      <c r="E25" s="68"/>
      <c r="F25" s="62"/>
      <c r="G25" s="68"/>
      <c r="H25" s="62"/>
      <c r="I25" s="68"/>
      <c r="J25" s="62"/>
      <c r="K25" s="68"/>
    </row>
    <row r="26" spans="1:14" x14ac:dyDescent="0.7">
      <c r="B26" s="10" t="s">
        <v>76</v>
      </c>
      <c r="D26" s="39"/>
      <c r="E26" s="140"/>
      <c r="F26" s="61"/>
      <c r="G26" s="6"/>
      <c r="H26" s="61"/>
      <c r="I26" s="140"/>
      <c r="J26" s="61"/>
      <c r="K26" s="8"/>
    </row>
    <row r="27" spans="1:14" x14ac:dyDescent="0.7">
      <c r="B27" s="10"/>
      <c r="C27" s="194" t="s">
        <v>77</v>
      </c>
      <c r="D27" s="39"/>
      <c r="E27" s="140"/>
      <c r="F27" s="61"/>
      <c r="G27" s="6"/>
      <c r="H27" s="61"/>
      <c r="I27" s="140"/>
      <c r="J27" s="61"/>
      <c r="K27" s="8"/>
    </row>
    <row r="28" spans="1:14" x14ac:dyDescent="0.7">
      <c r="B28" s="10"/>
      <c r="C28" s="195" t="s">
        <v>171</v>
      </c>
      <c r="D28" s="39"/>
      <c r="E28" s="140"/>
      <c r="F28" s="61"/>
      <c r="G28" s="6"/>
      <c r="H28" s="61"/>
      <c r="I28" s="140"/>
      <c r="J28" s="61"/>
      <c r="K28" s="8"/>
    </row>
    <row r="29" spans="1:14" x14ac:dyDescent="0.7">
      <c r="B29" s="10"/>
      <c r="C29" s="195" t="s">
        <v>78</v>
      </c>
      <c r="D29" s="5">
        <v>20.2</v>
      </c>
      <c r="E29" s="140">
        <v>-127500</v>
      </c>
      <c r="F29" s="61"/>
      <c r="G29" s="140">
        <v>151800</v>
      </c>
      <c r="H29" s="61"/>
      <c r="I29" s="140">
        <v>-127500</v>
      </c>
      <c r="J29" s="61"/>
      <c r="K29" s="8">
        <v>151800</v>
      </c>
    </row>
    <row r="30" spans="1:14" x14ac:dyDescent="0.7">
      <c r="A30" s="10"/>
      <c r="C30" s="195" t="s">
        <v>138</v>
      </c>
      <c r="D30" s="5">
        <v>20.2</v>
      </c>
      <c r="E30" s="141">
        <v>0</v>
      </c>
      <c r="F30" s="59"/>
      <c r="G30" s="66">
        <v>4041</v>
      </c>
      <c r="H30" s="59"/>
      <c r="I30" s="141">
        <v>0</v>
      </c>
      <c r="J30" s="59"/>
      <c r="K30" s="66">
        <v>4193</v>
      </c>
      <c r="M30" s="30"/>
    </row>
    <row r="31" spans="1:14" x14ac:dyDescent="0.7">
      <c r="A31" s="10"/>
      <c r="B31" s="196" t="s">
        <v>79</v>
      </c>
      <c r="D31" s="39"/>
      <c r="E31" s="140"/>
      <c r="F31" s="59"/>
      <c r="G31" s="8"/>
      <c r="H31" s="59"/>
      <c r="I31" s="140"/>
      <c r="J31" s="59"/>
      <c r="K31" s="8"/>
      <c r="M31" s="30"/>
    </row>
    <row r="32" spans="1:14" x14ac:dyDescent="0.7">
      <c r="A32" s="10"/>
      <c r="B32" s="194" t="s">
        <v>80</v>
      </c>
      <c r="D32" s="39"/>
      <c r="E32" s="70">
        <f>SUM(E29:E30)</f>
        <v>-127500</v>
      </c>
      <c r="F32" s="62"/>
      <c r="G32" s="70">
        <f>SUM(G29:G30)</f>
        <v>155841</v>
      </c>
      <c r="H32" s="62"/>
      <c r="I32" s="70">
        <f>SUM(I29:I30)</f>
        <v>-127500</v>
      </c>
      <c r="J32" s="62"/>
      <c r="K32" s="70">
        <f>SUM(K29:K30)</f>
        <v>155993</v>
      </c>
      <c r="M32" s="30"/>
    </row>
    <row r="33" spans="1:13" x14ac:dyDescent="0.7">
      <c r="A33" s="194" t="s">
        <v>81</v>
      </c>
      <c r="B33" s="197"/>
      <c r="D33" s="39"/>
      <c r="E33" s="68"/>
      <c r="F33" s="62"/>
      <c r="G33" s="68"/>
      <c r="H33" s="62"/>
      <c r="I33" s="68"/>
      <c r="J33" s="62"/>
      <c r="K33" s="68"/>
      <c r="M33" s="30"/>
    </row>
    <row r="34" spans="1:13" s="34" customFormat="1" x14ac:dyDescent="0.7">
      <c r="A34" s="194"/>
      <c r="B34" s="198" t="s">
        <v>83</v>
      </c>
      <c r="D34" s="40"/>
      <c r="E34" s="68">
        <f>+E32</f>
        <v>-127500</v>
      </c>
      <c r="F34" s="62"/>
      <c r="G34" s="68">
        <f>+G32</f>
        <v>155841</v>
      </c>
      <c r="H34" s="62"/>
      <c r="I34" s="68">
        <f>+I32</f>
        <v>-127500</v>
      </c>
      <c r="J34" s="62"/>
      <c r="K34" s="68">
        <f>+K32</f>
        <v>155993</v>
      </c>
    </row>
    <row r="35" spans="1:13" ht="23.5" thickBot="1" x14ac:dyDescent="0.75">
      <c r="A35" s="194" t="s">
        <v>82</v>
      </c>
      <c r="E35" s="71">
        <f>+E24+E34</f>
        <v>191464</v>
      </c>
      <c r="F35" s="62"/>
      <c r="G35" s="71">
        <f>+G24+G34</f>
        <v>1155481</v>
      </c>
      <c r="H35" s="62"/>
      <c r="I35" s="71">
        <f>+I24+I34</f>
        <v>380296</v>
      </c>
      <c r="J35" s="62"/>
      <c r="K35" s="71">
        <f>+K24+K34</f>
        <v>950998</v>
      </c>
    </row>
    <row r="36" spans="1:13" ht="13" customHeight="1" thickTop="1" x14ac:dyDescent="0.7">
      <c r="A36" s="16"/>
      <c r="E36" s="68"/>
      <c r="F36" s="3"/>
      <c r="H36" s="3"/>
      <c r="I36" s="68"/>
      <c r="J36" s="3"/>
      <c r="K36" s="68"/>
    </row>
    <row r="37" spans="1:13" x14ac:dyDescent="0.7">
      <c r="A37" s="199" t="s">
        <v>84</v>
      </c>
      <c r="B37" s="14"/>
      <c r="C37" s="14"/>
      <c r="E37" s="68"/>
      <c r="F37" s="3"/>
      <c r="H37" s="3"/>
      <c r="I37" s="68"/>
      <c r="J37" s="3"/>
      <c r="K37" s="68"/>
    </row>
    <row r="38" spans="1:13" x14ac:dyDescent="0.7">
      <c r="A38" s="15"/>
      <c r="B38" s="200" t="s">
        <v>85</v>
      </c>
      <c r="C38" s="201"/>
      <c r="E38" s="140">
        <v>320643</v>
      </c>
      <c r="F38" s="3"/>
      <c r="G38" s="72">
        <v>994828</v>
      </c>
      <c r="H38" s="3"/>
      <c r="I38" s="68"/>
      <c r="J38" s="3"/>
      <c r="K38" s="68"/>
    </row>
    <row r="39" spans="1:13" x14ac:dyDescent="0.7">
      <c r="A39" s="15"/>
      <c r="B39" s="200" t="s">
        <v>57</v>
      </c>
      <c r="C39" s="200"/>
      <c r="E39" s="140">
        <v>-1679</v>
      </c>
      <c r="F39" s="3"/>
      <c r="G39" s="72">
        <v>4812</v>
      </c>
      <c r="H39" s="3"/>
      <c r="I39" s="68"/>
      <c r="J39" s="3"/>
      <c r="K39" s="68"/>
    </row>
    <row r="40" spans="1:13" s="16" customFormat="1" ht="23.5" thickBot="1" x14ac:dyDescent="0.75">
      <c r="A40" s="12"/>
      <c r="B40" s="200"/>
      <c r="C40" s="202" t="s">
        <v>86</v>
      </c>
      <c r="D40" s="17"/>
      <c r="E40" s="71">
        <f>+E24</f>
        <v>318964</v>
      </c>
      <c r="F40" s="37"/>
      <c r="G40" s="71">
        <f>+G24</f>
        <v>999640</v>
      </c>
      <c r="H40" s="37"/>
      <c r="I40" s="68"/>
      <c r="J40" s="31"/>
      <c r="K40" s="68"/>
    </row>
    <row r="41" spans="1:13" ht="12.5" customHeight="1" thickTop="1" x14ac:dyDescent="0.7">
      <c r="A41" s="13"/>
      <c r="B41" s="14"/>
      <c r="C41" s="14"/>
      <c r="D41" s="14"/>
      <c r="E41" s="68"/>
      <c r="F41" s="3"/>
      <c r="H41" s="3"/>
      <c r="I41" s="68"/>
      <c r="J41" s="3"/>
      <c r="K41" s="68"/>
    </row>
    <row r="42" spans="1:13" x14ac:dyDescent="0.7">
      <c r="A42" s="199" t="s">
        <v>87</v>
      </c>
      <c r="B42" s="14"/>
      <c r="C42" s="14"/>
      <c r="E42" s="68"/>
      <c r="F42" s="3"/>
      <c r="H42" s="3"/>
      <c r="I42" s="68"/>
      <c r="J42" s="3"/>
      <c r="K42" s="68"/>
      <c r="M42" s="30"/>
    </row>
    <row r="43" spans="1:13" x14ac:dyDescent="0.7">
      <c r="A43" s="15"/>
      <c r="B43" s="200" t="s">
        <v>85</v>
      </c>
      <c r="C43" s="201"/>
      <c r="E43" s="140">
        <v>193143</v>
      </c>
      <c r="F43" s="3"/>
      <c r="G43" s="72">
        <v>1150672</v>
      </c>
      <c r="H43" s="3"/>
      <c r="I43" s="68"/>
      <c r="J43" s="3"/>
      <c r="K43" s="68"/>
    </row>
    <row r="44" spans="1:13" x14ac:dyDescent="0.7">
      <c r="A44" s="15"/>
      <c r="B44" s="200" t="s">
        <v>57</v>
      </c>
      <c r="C44" s="200"/>
      <c r="E44" s="140">
        <v>-1679</v>
      </c>
      <c r="F44" s="3"/>
      <c r="G44" s="72">
        <v>4809</v>
      </c>
      <c r="H44" s="3"/>
      <c r="I44" s="68"/>
      <c r="J44" s="3"/>
      <c r="K44" s="68"/>
    </row>
    <row r="45" spans="1:13" s="16" customFormat="1" ht="23.5" thickBot="1" x14ac:dyDescent="0.75">
      <c r="A45" s="12"/>
      <c r="B45" s="200"/>
      <c r="C45" s="202" t="s">
        <v>86</v>
      </c>
      <c r="D45" s="17"/>
      <c r="E45" s="71">
        <f>+E35</f>
        <v>191464</v>
      </c>
      <c r="F45" s="37"/>
      <c r="G45" s="71">
        <f>+G35</f>
        <v>1155481</v>
      </c>
      <c r="H45" s="37"/>
      <c r="I45" s="68"/>
      <c r="J45" s="31"/>
      <c r="K45" s="68"/>
    </row>
    <row r="46" spans="1:13" ht="12.5" customHeight="1" thickTop="1" x14ac:dyDescent="0.7">
      <c r="A46" s="12"/>
      <c r="B46" s="14"/>
      <c r="C46" s="14"/>
      <c r="E46" s="68"/>
      <c r="F46" s="37"/>
      <c r="G46" s="73"/>
      <c r="H46" s="37"/>
      <c r="I46" s="68"/>
      <c r="J46" s="3"/>
      <c r="K46" s="68"/>
    </row>
    <row r="47" spans="1:13" x14ac:dyDescent="0.7">
      <c r="A47" s="203" t="s">
        <v>142</v>
      </c>
      <c r="D47" s="5"/>
      <c r="E47" s="143">
        <v>1.07</v>
      </c>
      <c r="F47" s="3"/>
      <c r="G47" s="3">
        <v>3.32</v>
      </c>
      <c r="H47" s="3"/>
      <c r="I47" s="143">
        <v>1.7</v>
      </c>
      <c r="J47" s="3"/>
      <c r="K47" s="3">
        <v>2.6</v>
      </c>
    </row>
    <row r="48" spans="1:13" x14ac:dyDescent="0.7">
      <c r="F48" s="30"/>
      <c r="H48" s="30"/>
      <c r="J48" s="30"/>
    </row>
    <row r="49" spans="1:10" x14ac:dyDescent="0.7">
      <c r="F49" s="30"/>
      <c r="H49" s="30"/>
      <c r="J49" s="30"/>
    </row>
    <row r="50" spans="1:10" x14ac:dyDescent="0.7">
      <c r="F50" s="30"/>
      <c r="H50" s="30"/>
      <c r="J50" s="30"/>
    </row>
    <row r="51" spans="1:10" x14ac:dyDescent="0.7">
      <c r="F51" s="30"/>
      <c r="H51" s="30"/>
      <c r="J51" s="30"/>
    </row>
    <row r="52" spans="1:10" x14ac:dyDescent="0.7">
      <c r="F52" s="30"/>
      <c r="H52" s="30"/>
      <c r="J52" s="30"/>
    </row>
    <row r="53" spans="1:10" x14ac:dyDescent="0.7">
      <c r="F53" s="30"/>
      <c r="H53" s="30"/>
      <c r="J53" s="30"/>
    </row>
    <row r="54" spans="1:10" x14ac:dyDescent="0.7">
      <c r="F54" s="30"/>
      <c r="H54" s="30"/>
      <c r="J54" s="30"/>
    </row>
    <row r="55" spans="1:10" x14ac:dyDescent="0.7">
      <c r="F55" s="30"/>
      <c r="H55" s="30"/>
      <c r="J55" s="30"/>
    </row>
    <row r="56" spans="1:10" ht="44.25" customHeight="1" x14ac:dyDescent="0.7">
      <c r="D56" s="41"/>
      <c r="F56" s="30"/>
      <c r="H56" s="30"/>
      <c r="J56" s="30"/>
    </row>
    <row r="57" spans="1:10" ht="27" customHeight="1" x14ac:dyDescent="0.7">
      <c r="B57" s="2"/>
      <c r="C57" s="2"/>
      <c r="D57" s="2"/>
      <c r="F57" s="30"/>
      <c r="H57" s="30"/>
      <c r="J57" s="30"/>
    </row>
    <row r="58" spans="1:10" ht="27" customHeight="1" x14ac:dyDescent="0.7">
      <c r="B58" s="2"/>
      <c r="C58" s="2"/>
      <c r="D58" s="2"/>
      <c r="F58" s="30"/>
      <c r="H58" s="30"/>
      <c r="J58" s="30"/>
    </row>
    <row r="59" spans="1:10" x14ac:dyDescent="0.7">
      <c r="A59" s="2"/>
      <c r="B59" s="2"/>
      <c r="C59" s="2"/>
      <c r="D59" s="2"/>
      <c r="F59" s="30"/>
      <c r="H59" s="30"/>
      <c r="J59" s="30"/>
    </row>
    <row r="60" spans="1:10" x14ac:dyDescent="0.7">
      <c r="A60" s="2"/>
      <c r="B60" s="2"/>
      <c r="C60" s="2"/>
      <c r="D60" s="2"/>
      <c r="F60" s="30"/>
      <c r="H60" s="30"/>
      <c r="J60" s="30"/>
    </row>
    <row r="61" spans="1:10" x14ac:dyDescent="0.7">
      <c r="A61" s="2"/>
      <c r="B61" s="2"/>
      <c r="C61" s="2"/>
      <c r="D61" s="2"/>
      <c r="F61" s="30"/>
      <c r="H61" s="30"/>
      <c r="J61" s="30"/>
    </row>
    <row r="62" spans="1:10" x14ac:dyDescent="0.7">
      <c r="A62" s="2"/>
      <c r="B62" s="2"/>
      <c r="C62" s="2"/>
      <c r="D62" s="2"/>
      <c r="F62" s="30"/>
      <c r="H62" s="30"/>
      <c r="J62" s="30"/>
    </row>
    <row r="63" spans="1:10" x14ac:dyDescent="0.7">
      <c r="A63" s="2"/>
      <c r="B63" s="2"/>
      <c r="C63" s="2"/>
      <c r="D63" s="2"/>
      <c r="F63" s="30"/>
      <c r="H63" s="30"/>
      <c r="J63" s="30"/>
    </row>
    <row r="64" spans="1:10" x14ac:dyDescent="0.7">
      <c r="A64" s="2"/>
      <c r="B64" s="2"/>
      <c r="C64" s="2"/>
      <c r="D64" s="2"/>
      <c r="F64" s="30"/>
      <c r="H64" s="30"/>
      <c r="J64" s="30"/>
    </row>
    <row r="65" spans="1:11" x14ac:dyDescent="0.7">
      <c r="A65" s="2"/>
      <c r="B65" s="2"/>
      <c r="C65" s="2"/>
      <c r="D65" s="2"/>
      <c r="F65" s="30"/>
      <c r="H65" s="30"/>
      <c r="J65" s="30"/>
    </row>
    <row r="66" spans="1:11" x14ac:dyDescent="0.7">
      <c r="A66" s="42"/>
      <c r="B66" s="42"/>
      <c r="C66" s="42"/>
      <c r="D66" s="42"/>
      <c r="F66" s="30"/>
      <c r="H66" s="30"/>
      <c r="J66" s="30"/>
    </row>
    <row r="67" spans="1:11" x14ac:dyDescent="0.7">
      <c r="A67" s="42"/>
      <c r="B67" s="42"/>
      <c r="C67" s="42"/>
      <c r="D67" s="42"/>
      <c r="F67" s="30"/>
      <c r="H67" s="30"/>
      <c r="J67" s="30"/>
    </row>
    <row r="68" spans="1:11" x14ac:dyDescent="0.7">
      <c r="A68" s="42"/>
      <c r="B68" s="42"/>
      <c r="C68" s="42"/>
      <c r="D68" s="42"/>
      <c r="F68" s="30"/>
      <c r="H68" s="30"/>
      <c r="J68" s="30"/>
    </row>
    <row r="69" spans="1:11" x14ac:dyDescent="0.7">
      <c r="A69" s="42"/>
      <c r="B69" s="42"/>
      <c r="C69" s="42"/>
      <c r="D69" s="42"/>
      <c r="F69" s="30"/>
      <c r="H69" s="30"/>
      <c r="J69" s="30"/>
    </row>
    <row r="70" spans="1:11" x14ac:dyDescent="0.7">
      <c r="A70" s="42"/>
      <c r="B70" s="42"/>
      <c r="C70" s="42"/>
      <c r="D70" s="42"/>
      <c r="F70" s="30"/>
      <c r="H70" s="30"/>
      <c r="J70" s="30"/>
    </row>
    <row r="71" spans="1:11" x14ac:dyDescent="0.7">
      <c r="A71" s="42"/>
      <c r="B71" s="42"/>
      <c r="C71" s="42"/>
      <c r="D71" s="42"/>
      <c r="F71" s="30"/>
      <c r="H71" s="30"/>
      <c r="J71" s="30"/>
    </row>
    <row r="72" spans="1:11" x14ac:dyDescent="0.7">
      <c r="A72" s="42"/>
      <c r="B72" s="42"/>
      <c r="C72" s="42"/>
      <c r="D72" s="42"/>
      <c r="F72" s="30"/>
      <c r="H72" s="30"/>
      <c r="J72" s="30"/>
    </row>
    <row r="73" spans="1:11" x14ac:dyDescent="0.7">
      <c r="A73" s="42"/>
      <c r="B73" s="42"/>
      <c r="C73" s="42"/>
      <c r="D73" s="42"/>
      <c r="F73" s="30"/>
      <c r="H73" s="30"/>
      <c r="J73" s="30"/>
    </row>
    <row r="74" spans="1:11" x14ac:dyDescent="0.7">
      <c r="A74" s="42"/>
      <c r="B74" s="42"/>
      <c r="C74" s="42"/>
      <c r="D74" s="42"/>
      <c r="F74" s="30"/>
      <c r="H74" s="30"/>
      <c r="J74" s="30"/>
    </row>
    <row r="75" spans="1:11" x14ac:dyDescent="0.7">
      <c r="A75" s="42"/>
      <c r="B75" s="42"/>
      <c r="C75" s="42"/>
      <c r="D75" s="42"/>
      <c r="F75" s="30"/>
      <c r="H75" s="30"/>
      <c r="J75" s="30"/>
    </row>
    <row r="76" spans="1:11" x14ac:dyDescent="0.7">
      <c r="A76" s="42"/>
      <c r="B76" s="42"/>
      <c r="C76" s="42"/>
      <c r="D76" s="42"/>
      <c r="F76" s="30"/>
      <c r="H76" s="30"/>
      <c r="J76" s="30"/>
    </row>
    <row r="77" spans="1:11" x14ac:dyDescent="0.7">
      <c r="A77" s="42"/>
      <c r="B77" s="42"/>
      <c r="C77" s="42"/>
      <c r="D77" s="42"/>
      <c r="F77" s="30"/>
      <c r="H77" s="30"/>
      <c r="J77" s="30"/>
    </row>
    <row r="78" spans="1:11" x14ac:dyDescent="0.7">
      <c r="A78" s="42"/>
      <c r="B78" s="42"/>
      <c r="C78" s="42"/>
      <c r="D78" s="42"/>
      <c r="F78" s="53"/>
      <c r="G78" s="52"/>
      <c r="H78" s="53"/>
      <c r="J78" s="53"/>
      <c r="K78" s="52"/>
    </row>
    <row r="79" spans="1:11" x14ac:dyDescent="0.7">
      <c r="A79" s="42"/>
      <c r="B79" s="42"/>
      <c r="C79" s="42"/>
      <c r="D79" s="42"/>
      <c r="F79" s="53"/>
      <c r="G79" s="52"/>
      <c r="H79" s="53"/>
      <c r="J79" s="53"/>
      <c r="K79" s="52"/>
    </row>
    <row r="80" spans="1:11" x14ac:dyDescent="0.7">
      <c r="A80" s="42"/>
      <c r="B80" s="42"/>
      <c r="C80" s="42"/>
      <c r="D80" s="42"/>
      <c r="F80" s="53"/>
      <c r="G80" s="52"/>
      <c r="H80" s="53"/>
      <c r="J80" s="53"/>
      <c r="K80" s="52"/>
    </row>
    <row r="81" spans="1:11" x14ac:dyDescent="0.7">
      <c r="A81" s="42"/>
      <c r="B81" s="42"/>
      <c r="C81" s="42"/>
      <c r="D81" s="42"/>
      <c r="F81" s="53"/>
      <c r="G81" s="52"/>
      <c r="H81" s="53"/>
      <c r="J81" s="53"/>
      <c r="K81" s="52"/>
    </row>
    <row r="82" spans="1:11" x14ac:dyDescent="0.7">
      <c r="A82" s="42"/>
      <c r="B82" s="42"/>
      <c r="C82" s="42"/>
      <c r="D82" s="42"/>
      <c r="F82" s="53"/>
      <c r="G82" s="52"/>
      <c r="H82" s="53"/>
      <c r="J82" s="53"/>
      <c r="K82" s="52"/>
    </row>
    <row r="83" spans="1:11" x14ac:dyDescent="0.7">
      <c r="A83" s="42"/>
      <c r="B83" s="42"/>
      <c r="C83" s="42"/>
      <c r="D83" s="42"/>
      <c r="F83" s="53"/>
      <c r="G83" s="52"/>
      <c r="H83" s="53"/>
      <c r="J83" s="53"/>
      <c r="K83" s="52"/>
    </row>
    <row r="84" spans="1:11" x14ac:dyDescent="0.7">
      <c r="A84" s="42"/>
      <c r="B84" s="42"/>
      <c r="C84" s="42"/>
      <c r="D84" s="42"/>
      <c r="F84" s="53"/>
      <c r="G84" s="52"/>
      <c r="H84" s="53"/>
      <c r="J84" s="53"/>
      <c r="K84" s="52"/>
    </row>
    <row r="85" spans="1:11" x14ac:dyDescent="0.7">
      <c r="A85" s="42"/>
      <c r="B85" s="42"/>
      <c r="C85" s="42"/>
      <c r="D85" s="42"/>
      <c r="F85" s="53"/>
      <c r="G85" s="52"/>
      <c r="H85" s="53"/>
      <c r="J85" s="53"/>
      <c r="K85" s="52"/>
    </row>
    <row r="86" spans="1:11" x14ac:dyDescent="0.7">
      <c r="A86" s="42"/>
      <c r="B86" s="42"/>
      <c r="C86" s="42"/>
      <c r="D86" s="42"/>
      <c r="F86" s="53"/>
      <c r="G86" s="52"/>
      <c r="H86" s="53"/>
      <c r="J86" s="53"/>
      <c r="K86" s="52"/>
    </row>
    <row r="87" spans="1:11" x14ac:dyDescent="0.7">
      <c r="A87" s="42"/>
      <c r="B87" s="42"/>
      <c r="C87" s="42"/>
      <c r="D87" s="42"/>
      <c r="F87" s="53"/>
      <c r="G87" s="52"/>
      <c r="H87" s="53"/>
      <c r="J87" s="53"/>
      <c r="K87" s="52"/>
    </row>
    <row r="88" spans="1:11" x14ac:dyDescent="0.7">
      <c r="A88" s="42"/>
      <c r="B88" s="42"/>
      <c r="C88" s="42"/>
      <c r="D88" s="42"/>
      <c r="F88" s="53"/>
      <c r="G88" s="52"/>
      <c r="H88" s="53"/>
      <c r="J88" s="53"/>
      <c r="K88" s="5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63"/>
  <sheetViews>
    <sheetView view="pageBreakPreview" topLeftCell="A10" zoomScale="44" zoomScaleNormal="46" zoomScaleSheetLayoutView="44" workbookViewId="0">
      <selection activeCell="E44" sqref="E44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51.0898437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22.54296875" style="7" customWidth="1"/>
    <col min="10" max="10" width="1" style="7" customWidth="1"/>
    <col min="11" max="11" width="19.453125" style="7" bestFit="1" customWidth="1"/>
    <col min="12" max="12" width="1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9.4531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8" customFormat="1" x14ac:dyDescent="0.7">
      <c r="A1" s="226" t="s">
        <v>1</v>
      </c>
      <c r="B1" s="226"/>
      <c r="C1" s="226"/>
      <c r="D1" s="226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</row>
    <row r="2" spans="1:32" s="18" customFormat="1" x14ac:dyDescent="0.7">
      <c r="A2" s="227" t="s">
        <v>88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</row>
    <row r="3" spans="1:32" s="18" customFormat="1" x14ac:dyDescent="0.7">
      <c r="A3" s="226" t="s">
        <v>197</v>
      </c>
      <c r="B3" s="226"/>
      <c r="C3" s="226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32" s="18" customFormat="1" x14ac:dyDescent="0.7">
      <c r="A4" s="226" t="s">
        <v>89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</row>
    <row r="5" spans="1:32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55" t="s">
        <v>8</v>
      </c>
    </row>
    <row r="6" spans="1:32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55" t="s">
        <v>9</v>
      </c>
    </row>
    <row r="7" spans="1:32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55" t="s">
        <v>3</v>
      </c>
    </row>
    <row r="8" spans="1:32" x14ac:dyDescent="0.7">
      <c r="A8" s="19"/>
      <c r="B8" s="19"/>
      <c r="C8" s="19"/>
      <c r="D8" s="19"/>
      <c r="E8" s="64" t="s">
        <v>101</v>
      </c>
      <c r="F8" s="56"/>
      <c r="G8" s="64" t="s">
        <v>103</v>
      </c>
      <c r="H8" s="56"/>
      <c r="I8" s="56" t="s">
        <v>176</v>
      </c>
      <c r="J8" s="64"/>
      <c r="K8" s="224" t="s">
        <v>96</v>
      </c>
      <c r="L8" s="224"/>
      <c r="M8" s="224"/>
      <c r="N8" s="224"/>
      <c r="O8" s="224"/>
      <c r="P8" s="64"/>
      <c r="Q8" s="64" t="s">
        <v>54</v>
      </c>
      <c r="R8" s="56"/>
      <c r="S8" s="209" t="s">
        <v>55</v>
      </c>
      <c r="T8" s="56"/>
      <c r="U8" s="206" t="s">
        <v>93</v>
      </c>
      <c r="V8" s="56"/>
      <c r="W8" s="204" t="s">
        <v>91</v>
      </c>
      <c r="X8" s="56"/>
      <c r="Y8" s="224" t="s">
        <v>90</v>
      </c>
    </row>
    <row r="9" spans="1:32" x14ac:dyDescent="0.7">
      <c r="E9" s="25" t="s">
        <v>102</v>
      </c>
      <c r="F9" s="25"/>
      <c r="G9" s="25" t="s">
        <v>104</v>
      </c>
      <c r="H9" s="25"/>
      <c r="I9" s="25" t="s">
        <v>169</v>
      </c>
      <c r="J9" s="25"/>
      <c r="K9" s="228"/>
      <c r="L9" s="228"/>
      <c r="M9" s="228"/>
      <c r="N9" s="228"/>
      <c r="O9" s="228"/>
      <c r="P9" s="135"/>
      <c r="Q9" s="135"/>
      <c r="R9" s="25"/>
      <c r="S9" s="209" t="s">
        <v>153</v>
      </c>
      <c r="T9" s="25"/>
      <c r="U9" s="205" t="s">
        <v>94</v>
      </c>
      <c r="V9" s="25"/>
      <c r="W9" s="205" t="s">
        <v>92</v>
      </c>
      <c r="X9" s="25"/>
      <c r="Y9" s="225"/>
    </row>
    <row r="10" spans="1:32" ht="23.25" customHeight="1" x14ac:dyDescent="0.7">
      <c r="E10" s="25" t="s">
        <v>44</v>
      </c>
      <c r="F10" s="25"/>
      <c r="G10" s="25"/>
      <c r="H10" s="25"/>
      <c r="I10" s="25" t="s">
        <v>170</v>
      </c>
      <c r="J10" s="25"/>
      <c r="K10" s="56" t="s">
        <v>97</v>
      </c>
      <c r="L10" s="56"/>
      <c r="M10" s="56" t="s">
        <v>97</v>
      </c>
      <c r="N10" s="56"/>
      <c r="O10" s="56" t="s">
        <v>100</v>
      </c>
      <c r="P10" s="25"/>
      <c r="Q10" s="25"/>
      <c r="R10" s="25"/>
      <c r="S10" s="25" t="s">
        <v>147</v>
      </c>
      <c r="T10" s="25"/>
      <c r="U10" s="205" t="s">
        <v>95</v>
      </c>
      <c r="V10" s="25"/>
      <c r="W10" s="25"/>
      <c r="X10" s="25"/>
      <c r="Y10" s="25"/>
    </row>
    <row r="11" spans="1:32" ht="23.25" customHeight="1" x14ac:dyDescent="0.7">
      <c r="E11" s="25"/>
      <c r="F11" s="25"/>
      <c r="G11" s="25"/>
      <c r="H11" s="25"/>
      <c r="I11" s="25" t="s">
        <v>172</v>
      </c>
      <c r="J11" s="25"/>
      <c r="K11" s="25" t="s">
        <v>98</v>
      </c>
      <c r="L11" s="25"/>
      <c r="M11" s="25" t="s">
        <v>54</v>
      </c>
      <c r="N11" s="25"/>
      <c r="O11" s="25"/>
      <c r="P11" s="25"/>
      <c r="Q11" s="25"/>
      <c r="R11" s="25"/>
      <c r="S11" s="25" t="s">
        <v>148</v>
      </c>
      <c r="T11" s="25"/>
      <c r="U11" s="25"/>
      <c r="V11" s="25"/>
      <c r="W11" s="25"/>
      <c r="X11" s="25"/>
      <c r="Y11" s="25"/>
    </row>
    <row r="12" spans="1:32" ht="23.25" customHeight="1" x14ac:dyDescent="0.7">
      <c r="A12" s="21"/>
      <c r="B12" s="21"/>
      <c r="C12" s="21"/>
      <c r="D12" s="22" t="s">
        <v>7</v>
      </c>
      <c r="E12" s="54"/>
      <c r="F12" s="54"/>
      <c r="G12" s="54"/>
      <c r="H12" s="54"/>
      <c r="I12" s="54"/>
      <c r="J12" s="54"/>
      <c r="K12" s="54"/>
      <c r="L12" s="54"/>
      <c r="M12" s="54" t="s">
        <v>99</v>
      </c>
      <c r="N12" s="54"/>
      <c r="O12" s="54"/>
      <c r="P12" s="54"/>
      <c r="Q12" s="54"/>
      <c r="R12" s="54"/>
      <c r="S12" s="54" t="s">
        <v>154</v>
      </c>
      <c r="T12" s="54"/>
      <c r="U12" s="54"/>
      <c r="V12" s="54"/>
      <c r="W12" s="54"/>
      <c r="X12" s="54"/>
      <c r="Y12" s="54"/>
    </row>
    <row r="13" spans="1:32" ht="12.75" customHeight="1" x14ac:dyDescent="0.7">
      <c r="D13" s="20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</row>
    <row r="14" spans="1:32" x14ac:dyDescent="0.7">
      <c r="A14" s="24" t="s">
        <v>159</v>
      </c>
      <c r="E14" s="25">
        <v>300000</v>
      </c>
      <c r="F14" s="26"/>
      <c r="G14" s="25">
        <v>1092894</v>
      </c>
      <c r="H14" s="26"/>
      <c r="I14" s="25">
        <v>-353319</v>
      </c>
      <c r="J14" s="25"/>
      <c r="K14" s="25">
        <v>30000</v>
      </c>
      <c r="L14" s="25"/>
      <c r="M14" s="25">
        <v>21676</v>
      </c>
      <c r="N14" s="25"/>
      <c r="O14" s="25">
        <v>917906</v>
      </c>
      <c r="P14" s="25"/>
      <c r="Q14" s="25">
        <v>-21676</v>
      </c>
      <c r="R14" s="25"/>
      <c r="S14" s="25">
        <v>255362</v>
      </c>
      <c r="T14" s="25"/>
      <c r="U14" s="50">
        <f>SUM(E14:S14)</f>
        <v>2242843</v>
      </c>
      <c r="V14" s="25"/>
      <c r="W14" s="25">
        <v>81937</v>
      </c>
      <c r="X14" s="25"/>
      <c r="Y14" s="25">
        <v>2324780</v>
      </c>
      <c r="AF14" s="23"/>
    </row>
    <row r="15" spans="1:32" x14ac:dyDescent="0.7">
      <c r="A15" s="24" t="s">
        <v>160</v>
      </c>
      <c r="B15" s="24"/>
      <c r="C15" s="24"/>
      <c r="E15" s="25"/>
      <c r="F15" s="26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AF15" s="23"/>
    </row>
    <row r="16" spans="1:32" x14ac:dyDescent="0.7">
      <c r="B16" s="9" t="s">
        <v>182</v>
      </c>
      <c r="D16" s="213">
        <v>19</v>
      </c>
      <c r="E16" s="26">
        <v>0</v>
      </c>
      <c r="F16" s="26"/>
      <c r="G16" s="26">
        <v>0</v>
      </c>
      <c r="H16" s="26"/>
      <c r="I16" s="26">
        <v>0</v>
      </c>
      <c r="J16" s="26"/>
      <c r="K16" s="26">
        <v>0</v>
      </c>
      <c r="L16" s="26"/>
      <c r="M16" s="26">
        <v>0</v>
      </c>
      <c r="N16" s="26"/>
      <c r="O16" s="26">
        <v>-359243</v>
      </c>
      <c r="P16" s="26"/>
      <c r="Q16" s="26">
        <v>0</v>
      </c>
      <c r="R16" s="26"/>
      <c r="S16" s="26">
        <v>0</v>
      </c>
      <c r="T16" s="26"/>
      <c r="U16" s="26">
        <f>SUM(E16:S16)</f>
        <v>-359243</v>
      </c>
      <c r="V16" s="26"/>
      <c r="W16" s="26">
        <v>0</v>
      </c>
      <c r="X16" s="26"/>
      <c r="Y16" s="26">
        <f t="shared" ref="Y16:Y21" si="0">+U16+W16</f>
        <v>-359243</v>
      </c>
      <c r="AF16" s="23"/>
    </row>
    <row r="17" spans="1:32" x14ac:dyDescent="0.7">
      <c r="B17" s="9" t="s">
        <v>145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0</v>
      </c>
      <c r="N17" s="26"/>
      <c r="O17" s="26">
        <v>320643</v>
      </c>
      <c r="P17" s="26"/>
      <c r="Q17" s="26">
        <v>0</v>
      </c>
      <c r="R17" s="26"/>
      <c r="S17" s="26">
        <v>0</v>
      </c>
      <c r="T17" s="26"/>
      <c r="U17" s="26">
        <f t="shared" ref="U17:U22" si="1">SUM(E17:S17)</f>
        <v>320643</v>
      </c>
      <c r="V17" s="26"/>
      <c r="W17" s="26">
        <v>-1679</v>
      </c>
      <c r="X17" s="26"/>
      <c r="Y17" s="26">
        <f t="shared" si="0"/>
        <v>318964</v>
      </c>
      <c r="Z17" s="7"/>
      <c r="AF17" s="23"/>
    </row>
    <row r="18" spans="1:32" x14ac:dyDescent="0.7">
      <c r="B18" s="9" t="s">
        <v>146</v>
      </c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0</v>
      </c>
      <c r="N18" s="26"/>
      <c r="O18" s="26">
        <v>0</v>
      </c>
      <c r="P18" s="26"/>
      <c r="Q18" s="26">
        <v>0</v>
      </c>
      <c r="R18" s="26"/>
      <c r="S18" s="26">
        <v>-127500</v>
      </c>
      <c r="T18" s="26"/>
      <c r="U18" s="26">
        <f t="shared" si="1"/>
        <v>-127500</v>
      </c>
      <c r="V18" s="26"/>
      <c r="W18" s="26">
        <v>0</v>
      </c>
      <c r="X18" s="26"/>
      <c r="Y18" s="26">
        <f t="shared" si="0"/>
        <v>-127500</v>
      </c>
      <c r="AF18" s="23"/>
    </row>
    <row r="19" spans="1:32" x14ac:dyDescent="0.7">
      <c r="B19" s="9" t="s">
        <v>167</v>
      </c>
      <c r="D19" s="213"/>
      <c r="E19" s="26">
        <v>0</v>
      </c>
      <c r="F19" s="26"/>
      <c r="G19" s="26">
        <v>0</v>
      </c>
      <c r="H19" s="26"/>
      <c r="I19" s="26">
        <v>0</v>
      </c>
      <c r="J19" s="26"/>
      <c r="K19" s="26">
        <v>0</v>
      </c>
      <c r="L19" s="26"/>
      <c r="M19" s="26">
        <v>0</v>
      </c>
      <c r="N19" s="26"/>
      <c r="O19" s="26">
        <v>0</v>
      </c>
      <c r="P19" s="26"/>
      <c r="Q19" s="26">
        <v>0</v>
      </c>
      <c r="R19" s="26"/>
      <c r="S19" s="26">
        <v>0</v>
      </c>
      <c r="T19" s="26"/>
      <c r="U19" s="26">
        <f t="shared" si="1"/>
        <v>0</v>
      </c>
      <c r="V19" s="26"/>
      <c r="W19" s="26">
        <v>130007</v>
      </c>
      <c r="X19" s="26"/>
      <c r="Y19" s="26">
        <f t="shared" si="0"/>
        <v>130007</v>
      </c>
      <c r="AF19" s="23"/>
    </row>
    <row r="20" spans="1:32" x14ac:dyDescent="0.7">
      <c r="B20" s="9" t="s">
        <v>209</v>
      </c>
      <c r="D20" s="213"/>
      <c r="E20" s="26">
        <v>0</v>
      </c>
      <c r="F20" s="26"/>
      <c r="G20" s="26">
        <v>0</v>
      </c>
      <c r="H20" s="26"/>
      <c r="I20" s="26">
        <v>0</v>
      </c>
      <c r="J20" s="26"/>
      <c r="K20" s="26">
        <v>0</v>
      </c>
      <c r="L20" s="26"/>
      <c r="M20" s="26">
        <v>0</v>
      </c>
      <c r="N20" s="26"/>
      <c r="O20" s="26">
        <v>0</v>
      </c>
      <c r="P20" s="26"/>
      <c r="Q20" s="26">
        <v>0</v>
      </c>
      <c r="R20" s="26"/>
      <c r="S20" s="26">
        <v>0</v>
      </c>
      <c r="T20" s="26"/>
      <c r="U20" s="26">
        <f t="shared" ref="U20" si="2">SUM(E20:S20)</f>
        <v>0</v>
      </c>
      <c r="V20" s="26"/>
      <c r="W20" s="26">
        <v>31704</v>
      </c>
      <c r="X20" s="26"/>
      <c r="Y20" s="26">
        <f t="shared" si="0"/>
        <v>31704</v>
      </c>
      <c r="AF20" s="23"/>
    </row>
    <row r="21" spans="1:32" x14ac:dyDescent="0.7">
      <c r="B21" s="9" t="s">
        <v>200</v>
      </c>
      <c r="D21" s="213"/>
      <c r="E21" s="26">
        <v>0</v>
      </c>
      <c r="F21" s="26"/>
      <c r="G21" s="26">
        <v>0</v>
      </c>
      <c r="H21" s="26"/>
      <c r="I21" s="26">
        <v>0</v>
      </c>
      <c r="J21" s="26"/>
      <c r="K21" s="26">
        <v>0</v>
      </c>
      <c r="L21" s="26"/>
      <c r="M21" s="26">
        <v>0</v>
      </c>
      <c r="N21" s="26"/>
      <c r="O21" s="26">
        <v>0</v>
      </c>
      <c r="P21" s="26"/>
      <c r="Q21" s="26">
        <v>0</v>
      </c>
      <c r="R21" s="26"/>
      <c r="S21" s="26">
        <v>0</v>
      </c>
      <c r="T21" s="26"/>
      <c r="U21" s="26">
        <f t="shared" si="1"/>
        <v>0</v>
      </c>
      <c r="V21" s="26"/>
      <c r="W21" s="26">
        <v>-3419</v>
      </c>
      <c r="X21" s="26"/>
      <c r="Y21" s="26">
        <f t="shared" si="0"/>
        <v>-3419</v>
      </c>
      <c r="AF21" s="23"/>
    </row>
    <row r="22" spans="1:32" x14ac:dyDescent="0.7">
      <c r="B22" s="9" t="s">
        <v>207</v>
      </c>
      <c r="D22" s="213"/>
      <c r="E22" s="26">
        <v>0</v>
      </c>
      <c r="F22" s="26"/>
      <c r="G22" s="26">
        <v>0</v>
      </c>
      <c r="H22" s="26"/>
      <c r="I22" s="26">
        <v>0</v>
      </c>
      <c r="J22" s="26"/>
      <c r="K22" s="26">
        <v>0</v>
      </c>
      <c r="L22" s="26"/>
      <c r="M22" s="26">
        <v>0</v>
      </c>
      <c r="N22" s="26"/>
      <c r="O22" s="26">
        <v>0</v>
      </c>
      <c r="P22" s="26"/>
      <c r="Q22" s="26">
        <v>0</v>
      </c>
      <c r="R22" s="26"/>
      <c r="S22" s="26">
        <v>0</v>
      </c>
      <c r="T22" s="26"/>
      <c r="U22" s="26">
        <f t="shared" si="1"/>
        <v>0</v>
      </c>
      <c r="V22" s="26"/>
      <c r="W22" s="26">
        <v>1350</v>
      </c>
      <c r="X22" s="26"/>
      <c r="Y22" s="26">
        <f t="shared" ref="Y22:Y23" si="3">+U22+W22</f>
        <v>1350</v>
      </c>
      <c r="AF22" s="23"/>
    </row>
    <row r="23" spans="1:32" x14ac:dyDescent="0.7">
      <c r="B23" s="9" t="s">
        <v>184</v>
      </c>
      <c r="D23" s="213"/>
      <c r="E23" s="26">
        <v>0</v>
      </c>
      <c r="F23" s="26"/>
      <c r="G23" s="26">
        <v>0</v>
      </c>
      <c r="H23" s="26"/>
      <c r="I23" s="26">
        <v>7</v>
      </c>
      <c r="J23" s="26"/>
      <c r="K23" s="26">
        <v>0</v>
      </c>
      <c r="L23" s="26"/>
      <c r="M23" s="26">
        <v>0</v>
      </c>
      <c r="N23" s="26"/>
      <c r="O23" s="26">
        <v>0</v>
      </c>
      <c r="P23" s="26"/>
      <c r="Q23" s="26">
        <v>0</v>
      </c>
      <c r="R23" s="26"/>
      <c r="S23" s="26">
        <v>0</v>
      </c>
      <c r="T23" s="26"/>
      <c r="U23" s="26">
        <f t="shared" ref="U23" si="4">SUM(E23:S23)</f>
        <v>7</v>
      </c>
      <c r="V23" s="26"/>
      <c r="W23" s="26">
        <v>-7</v>
      </c>
      <c r="X23" s="26"/>
      <c r="Y23" s="26">
        <f t="shared" si="3"/>
        <v>0</v>
      </c>
      <c r="AF23" s="23"/>
    </row>
    <row r="24" spans="1:32" x14ac:dyDescent="0.7">
      <c r="B24" s="18" t="s">
        <v>161</v>
      </c>
      <c r="C24" s="18"/>
      <c r="E24" s="65">
        <f>SUM(E16:E23)</f>
        <v>0</v>
      </c>
      <c r="F24" s="26"/>
      <c r="G24" s="65">
        <f>SUM(G16:G23)</f>
        <v>0</v>
      </c>
      <c r="H24" s="26"/>
      <c r="I24" s="65">
        <f>SUM(I16:I23)</f>
        <v>7</v>
      </c>
      <c r="J24" s="65"/>
      <c r="K24" s="65">
        <f>SUM(K16:K23)</f>
        <v>0</v>
      </c>
      <c r="L24" s="25">
        <f>SUM(L18)</f>
        <v>0</v>
      </c>
      <c r="M24" s="65">
        <f>SUM(M16:M23)</f>
        <v>0</v>
      </c>
      <c r="N24" s="25"/>
      <c r="O24" s="65">
        <f>SUM(O16:O23)</f>
        <v>-38600</v>
      </c>
      <c r="P24" s="25"/>
      <c r="Q24" s="65">
        <f>SUM(Q16:Q23)</f>
        <v>0</v>
      </c>
      <c r="R24" s="25"/>
      <c r="S24" s="65">
        <f>SUM(S16:S23)</f>
        <v>-127500</v>
      </c>
      <c r="T24" s="25"/>
      <c r="U24" s="65">
        <f>SUM(U16:U23)</f>
        <v>-166093</v>
      </c>
      <c r="V24" s="25"/>
      <c r="W24" s="65">
        <f>SUM(W16:W23)</f>
        <v>157956</v>
      </c>
      <c r="X24" s="25"/>
      <c r="Y24" s="65">
        <f>SUM(Y16:Y23)</f>
        <v>-8137</v>
      </c>
      <c r="AF24" s="23"/>
    </row>
    <row r="25" spans="1:32" ht="23.5" thickBot="1" x14ac:dyDescent="0.75">
      <c r="A25" s="24" t="s">
        <v>198</v>
      </c>
      <c r="B25" s="24"/>
      <c r="C25" s="24"/>
      <c r="E25" s="74">
        <f>+E14+E24</f>
        <v>300000</v>
      </c>
      <c r="F25" s="26"/>
      <c r="G25" s="74">
        <f>+G14+G24</f>
        <v>1092894</v>
      </c>
      <c r="H25" s="26"/>
      <c r="I25" s="74">
        <f>+I14+I24</f>
        <v>-353312</v>
      </c>
      <c r="J25" s="74"/>
      <c r="K25" s="74">
        <f>+K14+K24</f>
        <v>30000</v>
      </c>
      <c r="L25" s="25" t="e">
        <f>+L14+L24+#REF!</f>
        <v>#REF!</v>
      </c>
      <c r="M25" s="74">
        <f>+M14+M24</f>
        <v>21676</v>
      </c>
      <c r="N25" s="25"/>
      <c r="O25" s="74">
        <f>+O14+O24</f>
        <v>879306</v>
      </c>
      <c r="P25" s="25"/>
      <c r="Q25" s="74">
        <f>+Q14+Q24</f>
        <v>-21676</v>
      </c>
      <c r="R25" s="25"/>
      <c r="S25" s="74">
        <f>+S14+S24</f>
        <v>127862</v>
      </c>
      <c r="T25" s="25"/>
      <c r="U25" s="74">
        <f>+U14+U24</f>
        <v>2076750</v>
      </c>
      <c r="V25" s="25"/>
      <c r="W25" s="74">
        <f>+W14+W24</f>
        <v>239893</v>
      </c>
      <c r="X25" s="25"/>
      <c r="Y25" s="74">
        <f>+Y14+Y24</f>
        <v>2316643</v>
      </c>
      <c r="Z25" s="3"/>
      <c r="AA25" s="28"/>
      <c r="AF25" s="23"/>
    </row>
    <row r="26" spans="1:32" ht="11" customHeight="1" thickTop="1" x14ac:dyDescent="0.7">
      <c r="A26" s="18"/>
      <c r="B26" s="24"/>
      <c r="C26" s="27"/>
      <c r="E26" s="25"/>
      <c r="F26" s="26"/>
      <c r="G26" s="26"/>
      <c r="H26" s="26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AF26" s="23"/>
    </row>
    <row r="27" spans="1:32" x14ac:dyDescent="0.7">
      <c r="A27" s="24" t="s">
        <v>105</v>
      </c>
      <c r="B27" s="24"/>
      <c r="C27" s="24"/>
      <c r="E27" s="25">
        <v>300000</v>
      </c>
      <c r="F27" s="26"/>
      <c r="G27" s="25">
        <v>1092894</v>
      </c>
      <c r="H27" s="26"/>
      <c r="I27" s="25">
        <v>-353682</v>
      </c>
      <c r="J27" s="25"/>
      <c r="K27" s="25">
        <v>30000</v>
      </c>
      <c r="L27" s="25"/>
      <c r="M27" s="25">
        <v>21676</v>
      </c>
      <c r="N27" s="25"/>
      <c r="O27" s="25">
        <v>772255</v>
      </c>
      <c r="P27" s="25"/>
      <c r="Q27" s="25">
        <v>-21676</v>
      </c>
      <c r="R27" s="25"/>
      <c r="S27" s="25">
        <v>114014</v>
      </c>
      <c r="T27" s="25"/>
      <c r="U27" s="50">
        <f>SUM(E27:S27)</f>
        <v>1955481</v>
      </c>
      <c r="V27" s="25"/>
      <c r="W27" s="25">
        <v>9473</v>
      </c>
      <c r="X27" s="25"/>
      <c r="Y27" s="25">
        <v>1964954</v>
      </c>
      <c r="AA27" s="28"/>
      <c r="AF27" s="23"/>
    </row>
    <row r="28" spans="1:32" x14ac:dyDescent="0.7">
      <c r="A28" s="24" t="s">
        <v>160</v>
      </c>
      <c r="B28" s="24"/>
      <c r="C28" s="24"/>
      <c r="E28" s="25"/>
      <c r="F28" s="26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6"/>
      <c r="V28" s="25"/>
      <c r="W28" s="25"/>
      <c r="X28" s="25"/>
      <c r="Y28" s="26"/>
      <c r="AF28" s="23"/>
    </row>
    <row r="29" spans="1:32" x14ac:dyDescent="0.7">
      <c r="B29" s="9" t="s">
        <v>182</v>
      </c>
      <c r="D29" s="213">
        <v>19</v>
      </c>
      <c r="E29" s="26">
        <v>0</v>
      </c>
      <c r="F29" s="26"/>
      <c r="G29" s="26">
        <v>0</v>
      </c>
      <c r="H29" s="26"/>
      <c r="I29" s="26">
        <v>0</v>
      </c>
      <c r="J29" s="26"/>
      <c r="K29" s="26">
        <v>0</v>
      </c>
      <c r="L29" s="26"/>
      <c r="M29" s="26">
        <v>0</v>
      </c>
      <c r="N29" s="26"/>
      <c r="O29" s="26">
        <v>-898109</v>
      </c>
      <c r="P29" s="26"/>
      <c r="Q29" s="26">
        <v>0</v>
      </c>
      <c r="R29" s="26"/>
      <c r="S29" s="26">
        <v>0</v>
      </c>
      <c r="T29" s="26"/>
      <c r="U29" s="26">
        <f>SUM(E29:S29)</f>
        <v>-898109</v>
      </c>
      <c r="V29" s="26"/>
      <c r="W29" s="26">
        <v>0</v>
      </c>
      <c r="X29" s="26"/>
      <c r="Y29" s="26">
        <f>+U29+W29</f>
        <v>-898109</v>
      </c>
      <c r="AF29" s="23"/>
    </row>
    <row r="30" spans="1:32" x14ac:dyDescent="0.7">
      <c r="B30" s="9" t="s">
        <v>145</v>
      </c>
      <c r="E30" s="26">
        <v>0</v>
      </c>
      <c r="F30" s="26"/>
      <c r="G30" s="26">
        <v>0</v>
      </c>
      <c r="H30" s="26"/>
      <c r="I30" s="26">
        <v>0</v>
      </c>
      <c r="J30" s="26"/>
      <c r="K30" s="26">
        <v>0</v>
      </c>
      <c r="L30" s="26"/>
      <c r="M30" s="26">
        <v>0</v>
      </c>
      <c r="N30" s="26"/>
      <c r="O30" s="26">
        <v>994828</v>
      </c>
      <c r="P30" s="26"/>
      <c r="Q30" s="26">
        <v>0</v>
      </c>
      <c r="R30" s="26"/>
      <c r="S30" s="26">
        <v>0</v>
      </c>
      <c r="T30" s="26"/>
      <c r="U30" s="26">
        <f t="shared" ref="U30:U35" si="5">SUM(E30:S30)</f>
        <v>994828</v>
      </c>
      <c r="V30" s="26"/>
      <c r="W30" s="26">
        <v>4812</v>
      </c>
      <c r="X30" s="26"/>
      <c r="Y30" s="26">
        <f>+U30+W30</f>
        <v>999640</v>
      </c>
      <c r="Z30" s="7"/>
      <c r="AA30" s="28"/>
      <c r="AF30" s="23"/>
    </row>
    <row r="31" spans="1:32" x14ac:dyDescent="0.7">
      <c r="B31" s="9" t="s">
        <v>146</v>
      </c>
      <c r="E31" s="26">
        <v>0</v>
      </c>
      <c r="F31" s="26"/>
      <c r="G31" s="26">
        <v>0</v>
      </c>
      <c r="H31" s="26"/>
      <c r="I31" s="26">
        <v>0</v>
      </c>
      <c r="J31" s="26"/>
      <c r="K31" s="26">
        <v>0</v>
      </c>
      <c r="L31" s="26"/>
      <c r="M31" s="26">
        <v>0</v>
      </c>
      <c r="N31" s="26"/>
      <c r="O31" s="26">
        <v>4044</v>
      </c>
      <c r="P31" s="26"/>
      <c r="Q31" s="26">
        <v>0</v>
      </c>
      <c r="R31" s="26"/>
      <c r="S31" s="26">
        <v>151800</v>
      </c>
      <c r="T31" s="26"/>
      <c r="U31" s="26">
        <f t="shared" si="5"/>
        <v>155844</v>
      </c>
      <c r="V31" s="26"/>
      <c r="W31" s="26">
        <v>-3</v>
      </c>
      <c r="X31" s="26"/>
      <c r="Y31" s="26">
        <f>+U31+W31</f>
        <v>155841</v>
      </c>
      <c r="AF31" s="23"/>
    </row>
    <row r="32" spans="1:32" x14ac:dyDescent="0.7">
      <c r="B32" s="9" t="s">
        <v>183</v>
      </c>
      <c r="E32" s="26">
        <v>0</v>
      </c>
      <c r="F32" s="26"/>
      <c r="G32" s="26">
        <v>0</v>
      </c>
      <c r="H32" s="26"/>
      <c r="I32" s="26">
        <v>0</v>
      </c>
      <c r="J32" s="26"/>
      <c r="K32" s="26">
        <v>0</v>
      </c>
      <c r="L32" s="26"/>
      <c r="M32" s="26">
        <v>0</v>
      </c>
      <c r="N32" s="26"/>
      <c r="O32" s="26">
        <v>7952</v>
      </c>
      <c r="P32" s="26"/>
      <c r="Q32" s="26">
        <v>0</v>
      </c>
      <c r="R32" s="26"/>
      <c r="S32" s="26">
        <v>-7952</v>
      </c>
      <c r="T32" s="26"/>
      <c r="U32" s="26">
        <f t="shared" si="5"/>
        <v>0</v>
      </c>
      <c r="V32" s="26"/>
      <c r="W32" s="26">
        <v>0</v>
      </c>
      <c r="X32" s="26"/>
      <c r="Y32" s="26">
        <f t="shared" ref="Y32:Y35" si="6">+U32+W32</f>
        <v>0</v>
      </c>
      <c r="AF32" s="23"/>
    </row>
    <row r="33" spans="1:32" x14ac:dyDescent="0.7">
      <c r="B33" s="9" t="s">
        <v>167</v>
      </c>
      <c r="E33" s="26">
        <v>0</v>
      </c>
      <c r="F33" s="26"/>
      <c r="G33" s="26">
        <v>0</v>
      </c>
      <c r="H33" s="26"/>
      <c r="I33" s="26">
        <v>0</v>
      </c>
      <c r="J33" s="26"/>
      <c r="K33" s="26">
        <v>0</v>
      </c>
      <c r="L33" s="26"/>
      <c r="M33" s="26">
        <v>0</v>
      </c>
      <c r="N33" s="26"/>
      <c r="O33" s="26">
        <v>0</v>
      </c>
      <c r="P33" s="26"/>
      <c r="Q33" s="26">
        <v>0</v>
      </c>
      <c r="R33" s="26"/>
      <c r="S33" s="26">
        <v>0</v>
      </c>
      <c r="T33" s="26"/>
      <c r="U33" s="26">
        <f t="shared" si="5"/>
        <v>0</v>
      </c>
      <c r="V33" s="26"/>
      <c r="W33" s="26">
        <v>41754</v>
      </c>
      <c r="X33" s="26"/>
      <c r="Y33" s="26">
        <f t="shared" si="6"/>
        <v>41754</v>
      </c>
      <c r="AF33" s="23"/>
    </row>
    <row r="34" spans="1:32" x14ac:dyDescent="0.7">
      <c r="B34" s="9" t="s">
        <v>200</v>
      </c>
      <c r="E34" s="26">
        <v>0</v>
      </c>
      <c r="F34" s="26"/>
      <c r="G34" s="26">
        <v>0</v>
      </c>
      <c r="H34" s="26"/>
      <c r="I34" s="26">
        <v>0</v>
      </c>
      <c r="J34" s="26"/>
      <c r="K34" s="26">
        <v>0</v>
      </c>
      <c r="L34" s="26"/>
      <c r="M34" s="26">
        <v>0</v>
      </c>
      <c r="N34" s="26"/>
      <c r="O34" s="26">
        <v>0</v>
      </c>
      <c r="P34" s="26"/>
      <c r="Q34" s="26">
        <v>0</v>
      </c>
      <c r="R34" s="26"/>
      <c r="S34" s="26">
        <v>0</v>
      </c>
      <c r="T34" s="26"/>
      <c r="U34" s="26">
        <f t="shared" si="5"/>
        <v>0</v>
      </c>
      <c r="V34" s="26"/>
      <c r="W34" s="26">
        <v>-1367</v>
      </c>
      <c r="X34" s="26"/>
      <c r="Y34" s="26">
        <f t="shared" si="6"/>
        <v>-1367</v>
      </c>
      <c r="AF34" s="23"/>
    </row>
    <row r="35" spans="1:32" x14ac:dyDescent="0.7">
      <c r="B35" s="9" t="s">
        <v>184</v>
      </c>
      <c r="E35" s="26">
        <v>0</v>
      </c>
      <c r="F35" s="26"/>
      <c r="G35" s="26">
        <v>0</v>
      </c>
      <c r="H35" s="26"/>
      <c r="I35" s="26">
        <v>363</v>
      </c>
      <c r="J35" s="26"/>
      <c r="K35" s="26">
        <v>0</v>
      </c>
      <c r="L35" s="26"/>
      <c r="M35" s="26">
        <v>0</v>
      </c>
      <c r="N35" s="26"/>
      <c r="O35" s="26">
        <v>0</v>
      </c>
      <c r="P35" s="26"/>
      <c r="Q35" s="26">
        <v>0</v>
      </c>
      <c r="R35" s="26"/>
      <c r="S35" s="26">
        <v>0</v>
      </c>
      <c r="T35" s="26"/>
      <c r="U35" s="26">
        <f t="shared" si="5"/>
        <v>363</v>
      </c>
      <c r="V35" s="26"/>
      <c r="W35" s="26">
        <v>-363</v>
      </c>
      <c r="X35" s="26"/>
      <c r="Y35" s="26">
        <f t="shared" si="6"/>
        <v>0</v>
      </c>
      <c r="AF35" s="23"/>
    </row>
    <row r="36" spans="1:32" x14ac:dyDescent="0.7">
      <c r="B36" s="18" t="s">
        <v>161</v>
      </c>
      <c r="C36" s="18"/>
      <c r="E36" s="65">
        <f>SUM(E29:E35)</f>
        <v>0</v>
      </c>
      <c r="F36" s="26"/>
      <c r="G36" s="65">
        <f>SUM(G29:G35)</f>
        <v>0</v>
      </c>
      <c r="H36" s="26"/>
      <c r="I36" s="65">
        <f>SUM(I29:I35)</f>
        <v>363</v>
      </c>
      <c r="J36" s="65"/>
      <c r="K36" s="65">
        <f>SUM(K29:K35)</f>
        <v>0</v>
      </c>
      <c r="L36" s="25"/>
      <c r="M36" s="65">
        <f>SUM(M29:M35)</f>
        <v>0</v>
      </c>
      <c r="N36" s="25"/>
      <c r="O36" s="65">
        <f>SUM(O29:O35)</f>
        <v>108715</v>
      </c>
      <c r="P36" s="25"/>
      <c r="Q36" s="65">
        <f>SUM(Q29:Q35)</f>
        <v>0</v>
      </c>
      <c r="R36" s="25"/>
      <c r="S36" s="65">
        <f>SUM(S29:S35)</f>
        <v>143848</v>
      </c>
      <c r="T36" s="25"/>
      <c r="U36" s="65">
        <f>SUM(U29:U35)</f>
        <v>252926</v>
      </c>
      <c r="V36" s="25"/>
      <c r="W36" s="65">
        <f>SUM(W29:W35)</f>
        <v>44833</v>
      </c>
      <c r="X36" s="25"/>
      <c r="Y36" s="65">
        <f>SUM(Y29:Y35)</f>
        <v>297759</v>
      </c>
      <c r="AF36" s="23"/>
    </row>
    <row r="37" spans="1:32" ht="23.5" thickBot="1" x14ac:dyDescent="0.75">
      <c r="A37" s="24" t="s">
        <v>199</v>
      </c>
      <c r="B37" s="24"/>
      <c r="C37" s="27"/>
      <c r="E37" s="74">
        <f>+E27+E36</f>
        <v>300000</v>
      </c>
      <c r="F37" s="26"/>
      <c r="G37" s="74">
        <f>+G27+G36</f>
        <v>1092894</v>
      </c>
      <c r="H37" s="26"/>
      <c r="I37" s="74">
        <f>+I27+I36</f>
        <v>-353319</v>
      </c>
      <c r="J37" s="74"/>
      <c r="K37" s="74">
        <f>+K27+K36</f>
        <v>30000</v>
      </c>
      <c r="L37" s="25"/>
      <c r="M37" s="74">
        <f>+M27+M36</f>
        <v>21676</v>
      </c>
      <c r="N37" s="25"/>
      <c r="O37" s="74">
        <f>+O27+O36</f>
        <v>880970</v>
      </c>
      <c r="P37" s="25"/>
      <c r="Q37" s="74">
        <f>+Q27+Q36</f>
        <v>-21676</v>
      </c>
      <c r="R37" s="25"/>
      <c r="S37" s="74">
        <f>+S27+S36</f>
        <v>257862</v>
      </c>
      <c r="T37" s="25"/>
      <c r="U37" s="74">
        <f>+U27+U36</f>
        <v>2208407</v>
      </c>
      <c r="V37" s="25"/>
      <c r="W37" s="74">
        <f>+W27+W36</f>
        <v>54306</v>
      </c>
      <c r="X37" s="25"/>
      <c r="Y37" s="74">
        <f>+Y27+Y36</f>
        <v>2262713</v>
      </c>
      <c r="Z37" s="44"/>
      <c r="AF37" s="23"/>
    </row>
    <row r="38" spans="1:32" ht="11" customHeight="1" thickTop="1" x14ac:dyDescent="0.7">
      <c r="A38" s="18"/>
      <c r="B38" s="24"/>
      <c r="C38" s="27"/>
      <c r="E38" s="25"/>
      <c r="F38" s="26"/>
      <c r="G38" s="26"/>
      <c r="H38" s="26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AF38" s="23"/>
    </row>
    <row r="39" spans="1:32" x14ac:dyDescent="0.7">
      <c r="A39" s="18"/>
      <c r="B39" s="24"/>
      <c r="C39" s="24"/>
      <c r="E39" s="25"/>
      <c r="F39" s="26"/>
      <c r="G39" s="25"/>
      <c r="H39" s="26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3"/>
      <c r="AA39" s="28"/>
      <c r="AF39" s="23"/>
    </row>
    <row r="6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1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5"/>
  <sheetViews>
    <sheetView view="pageBreakPreview" topLeftCell="A4" zoomScale="47" zoomScaleNormal="51" zoomScaleSheetLayoutView="47" workbookViewId="0">
      <selection activeCell="M17" sqref="M17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8" customFormat="1" x14ac:dyDescent="0.7">
      <c r="A1" s="226" t="s">
        <v>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</row>
    <row r="2" spans="1:26" s="18" customFormat="1" x14ac:dyDescent="0.7">
      <c r="A2" s="227" t="s">
        <v>88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6" s="18" customFormat="1" x14ac:dyDescent="0.7">
      <c r="A3" s="226" t="str">
        <f>+'PL 9m'!A3:K3</f>
        <v>For the nine months period ended  30 September 2023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6" s="18" customFormat="1" x14ac:dyDescent="0.7">
      <c r="A4" s="226" t="s">
        <v>106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6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55" t="s">
        <v>8</v>
      </c>
    </row>
    <row r="6" spans="1:26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55" t="s">
        <v>9</v>
      </c>
    </row>
    <row r="7" spans="1:26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55" t="s">
        <v>3</v>
      </c>
    </row>
    <row r="8" spans="1:26" x14ac:dyDescent="0.7">
      <c r="A8" s="19"/>
      <c r="B8" s="19"/>
      <c r="C8" s="19"/>
      <c r="D8" s="19"/>
      <c r="E8" s="56" t="s">
        <v>101</v>
      </c>
      <c r="F8" s="56"/>
      <c r="G8" s="56" t="s">
        <v>103</v>
      </c>
      <c r="H8" s="56"/>
      <c r="I8" s="229" t="s">
        <v>96</v>
      </c>
      <c r="J8" s="229"/>
      <c r="K8" s="229"/>
      <c r="L8" s="229"/>
      <c r="M8" s="229"/>
      <c r="N8" s="56"/>
      <c r="O8" s="204" t="s">
        <v>54</v>
      </c>
      <c r="P8" s="56"/>
      <c r="Q8" s="204" t="s">
        <v>107</v>
      </c>
      <c r="R8" s="56"/>
      <c r="S8" s="224" t="s">
        <v>90</v>
      </c>
    </row>
    <row r="9" spans="1:26" x14ac:dyDescent="0.7">
      <c r="E9" s="25" t="s">
        <v>102</v>
      </c>
      <c r="F9" s="25"/>
      <c r="G9" s="25" t="s">
        <v>104</v>
      </c>
      <c r="H9" s="25"/>
      <c r="I9" s="230"/>
      <c r="J9" s="230"/>
      <c r="K9" s="230"/>
      <c r="L9" s="230"/>
      <c r="M9" s="230"/>
      <c r="N9" s="25"/>
      <c r="O9" s="25"/>
      <c r="P9" s="25"/>
      <c r="Q9" s="207" t="s">
        <v>108</v>
      </c>
      <c r="R9" s="25"/>
      <c r="S9" s="225"/>
    </row>
    <row r="10" spans="1:26" x14ac:dyDescent="0.7">
      <c r="E10" s="25" t="s">
        <v>44</v>
      </c>
      <c r="F10" s="25"/>
      <c r="G10" s="25"/>
      <c r="H10" s="25"/>
      <c r="I10" s="210" t="s">
        <v>97</v>
      </c>
      <c r="J10" s="210"/>
      <c r="K10" s="210" t="s">
        <v>97</v>
      </c>
      <c r="L10" s="210"/>
      <c r="M10" s="210" t="s">
        <v>100</v>
      </c>
      <c r="N10" s="25"/>
      <c r="O10" s="25"/>
      <c r="P10" s="25"/>
      <c r="Q10" s="209" t="s">
        <v>153</v>
      </c>
      <c r="R10" s="25"/>
      <c r="S10" s="135"/>
    </row>
    <row r="11" spans="1:26" ht="23.25" customHeight="1" x14ac:dyDescent="0.7">
      <c r="F11" s="25"/>
      <c r="G11" s="9"/>
      <c r="H11" s="25"/>
      <c r="I11" s="205" t="s">
        <v>98</v>
      </c>
      <c r="J11" s="25"/>
      <c r="K11" s="205" t="s">
        <v>54</v>
      </c>
      <c r="L11" s="25"/>
      <c r="M11" s="205"/>
      <c r="N11" s="25"/>
      <c r="O11" s="25"/>
      <c r="P11" s="25"/>
      <c r="Q11" s="208" t="s">
        <v>147</v>
      </c>
      <c r="R11" s="25"/>
      <c r="S11" s="25"/>
    </row>
    <row r="12" spans="1:26" ht="23.25" customHeight="1" x14ac:dyDescent="0.7">
      <c r="E12" s="25"/>
      <c r="F12" s="25"/>
      <c r="G12" s="25"/>
      <c r="H12" s="25"/>
      <c r="I12" s="205"/>
      <c r="J12" s="25"/>
      <c r="K12" s="205" t="s">
        <v>99</v>
      </c>
      <c r="L12" s="25"/>
      <c r="M12" s="25"/>
      <c r="N12" s="25"/>
      <c r="O12" s="25"/>
      <c r="P12" s="25"/>
      <c r="Q12" s="87" t="s">
        <v>148</v>
      </c>
      <c r="R12" s="25"/>
      <c r="S12" s="25"/>
    </row>
    <row r="13" spans="1:26" x14ac:dyDescent="0.7">
      <c r="A13" s="21"/>
      <c r="B13" s="21"/>
      <c r="C13" s="21"/>
      <c r="D13" s="22" t="s">
        <v>7</v>
      </c>
      <c r="E13" s="54"/>
      <c r="F13" s="54"/>
      <c r="G13" s="54"/>
      <c r="H13" s="54"/>
      <c r="I13" s="54"/>
      <c r="J13" s="54"/>
      <c r="K13" s="207"/>
      <c r="L13" s="54"/>
      <c r="M13" s="54"/>
      <c r="N13" s="54"/>
      <c r="O13" s="54"/>
      <c r="P13" s="54"/>
      <c r="Q13" s="83" t="s">
        <v>154</v>
      </c>
      <c r="R13" s="54"/>
      <c r="S13" s="54"/>
    </row>
    <row r="14" spans="1:26" ht="8" customHeight="1" x14ac:dyDescent="0.7">
      <c r="A14" s="18"/>
      <c r="B14" s="24"/>
      <c r="C14" s="27"/>
      <c r="E14" s="63"/>
      <c r="F14" s="60"/>
      <c r="G14" s="60"/>
      <c r="H14" s="60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44"/>
      <c r="Z14" s="23"/>
    </row>
    <row r="15" spans="1:26" x14ac:dyDescent="0.7">
      <c r="A15" s="24" t="s">
        <v>159</v>
      </c>
      <c r="E15" s="25">
        <v>300000</v>
      </c>
      <c r="F15" s="26"/>
      <c r="G15" s="25">
        <v>1092894</v>
      </c>
      <c r="H15" s="26"/>
      <c r="I15" s="25">
        <v>30000</v>
      </c>
      <c r="J15" s="25"/>
      <c r="K15" s="25">
        <v>21676</v>
      </c>
      <c r="L15" s="25"/>
      <c r="M15" s="25">
        <v>360372</v>
      </c>
      <c r="N15" s="25"/>
      <c r="O15" s="25">
        <v>-21676</v>
      </c>
      <c r="P15" s="25"/>
      <c r="Q15" s="25">
        <v>255362</v>
      </c>
      <c r="R15" s="25"/>
      <c r="S15" s="25">
        <v>2038628</v>
      </c>
      <c r="Z15" s="23"/>
    </row>
    <row r="16" spans="1:26" x14ac:dyDescent="0.7">
      <c r="A16" s="24" t="s">
        <v>160</v>
      </c>
      <c r="B16" s="24"/>
      <c r="C16" s="24"/>
      <c r="E16" s="25"/>
      <c r="F16" s="26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Z16" s="23"/>
    </row>
    <row r="17" spans="1:26" x14ac:dyDescent="0.7">
      <c r="B17" s="9" t="s">
        <v>182</v>
      </c>
      <c r="D17" s="213">
        <v>19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-359243</v>
      </c>
      <c r="N17" s="26"/>
      <c r="O17" s="26">
        <v>0</v>
      </c>
      <c r="P17" s="26"/>
      <c r="Q17" s="26">
        <v>0</v>
      </c>
      <c r="R17" s="26"/>
      <c r="S17" s="26">
        <f>SUM(E17:Q17)</f>
        <v>-359243</v>
      </c>
      <c r="Z17" s="23"/>
    </row>
    <row r="18" spans="1:26" x14ac:dyDescent="0.7">
      <c r="B18" s="9" t="s">
        <v>145</v>
      </c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507796</v>
      </c>
      <c r="N18" s="26"/>
      <c r="O18" s="26">
        <v>0</v>
      </c>
      <c r="P18" s="26"/>
      <c r="Q18" s="26">
        <v>0</v>
      </c>
      <c r="R18" s="26"/>
      <c r="S18" s="26">
        <f>SUM(E18:Q18)</f>
        <v>507796</v>
      </c>
      <c r="Z18" s="23"/>
    </row>
    <row r="19" spans="1:26" x14ac:dyDescent="0.7">
      <c r="B19" s="9" t="s">
        <v>146</v>
      </c>
      <c r="E19" s="26">
        <v>0</v>
      </c>
      <c r="F19" s="26"/>
      <c r="G19" s="26">
        <v>0</v>
      </c>
      <c r="H19" s="26"/>
      <c r="I19" s="26">
        <v>0</v>
      </c>
      <c r="J19" s="26"/>
      <c r="K19" s="26">
        <v>0</v>
      </c>
      <c r="L19" s="26"/>
      <c r="M19" s="26">
        <v>0</v>
      </c>
      <c r="N19" s="26"/>
      <c r="O19" s="26">
        <v>0</v>
      </c>
      <c r="P19" s="26"/>
      <c r="Q19" s="26">
        <v>-127500</v>
      </c>
      <c r="R19" s="26"/>
      <c r="S19" s="26">
        <f>SUM(E19:Q19)</f>
        <v>-127500</v>
      </c>
      <c r="Z19" s="23"/>
    </row>
    <row r="20" spans="1:26" x14ac:dyDescent="0.7">
      <c r="B20" s="18" t="s">
        <v>161</v>
      </c>
      <c r="C20" s="18"/>
      <c r="E20" s="65">
        <f>SUM(E17:E19)</f>
        <v>0</v>
      </c>
      <c r="F20" s="26"/>
      <c r="G20" s="65">
        <f>SUM(G17:G19)</f>
        <v>0</v>
      </c>
      <c r="H20" s="26"/>
      <c r="I20" s="65">
        <f>SUM(I17:I19)</f>
        <v>0</v>
      </c>
      <c r="J20" s="25"/>
      <c r="K20" s="65">
        <f>SUM(K17:K19)</f>
        <v>0</v>
      </c>
      <c r="L20" s="25"/>
      <c r="M20" s="65">
        <f>SUM(M17:M19)</f>
        <v>148553</v>
      </c>
      <c r="N20" s="25"/>
      <c r="O20" s="65">
        <f>SUM(O17:O19)</f>
        <v>0</v>
      </c>
      <c r="P20" s="25"/>
      <c r="Q20" s="65">
        <f>SUM(Q17:Q19)</f>
        <v>-127500</v>
      </c>
      <c r="R20" s="25"/>
      <c r="S20" s="65">
        <f>SUM(S17:S19)</f>
        <v>21053</v>
      </c>
      <c r="T20" s="28"/>
      <c r="Z20" s="23"/>
    </row>
    <row r="21" spans="1:26" ht="23.5" thickBot="1" x14ac:dyDescent="0.75">
      <c r="A21" s="24" t="s">
        <v>198</v>
      </c>
      <c r="B21" s="24"/>
      <c r="C21" s="24"/>
      <c r="E21" s="74">
        <f>+E15+E20</f>
        <v>300000</v>
      </c>
      <c r="F21" s="26"/>
      <c r="G21" s="74">
        <f>+G15+G20</f>
        <v>1092894</v>
      </c>
      <c r="H21" s="26"/>
      <c r="I21" s="74">
        <f>+I15+I20</f>
        <v>30000</v>
      </c>
      <c r="J21" s="25"/>
      <c r="K21" s="74">
        <f>+K15+K20</f>
        <v>21676</v>
      </c>
      <c r="L21" s="25"/>
      <c r="M21" s="74">
        <f>+M15+M20</f>
        <v>508925</v>
      </c>
      <c r="N21" s="25"/>
      <c r="O21" s="74">
        <f>+O15+O20</f>
        <v>-21676</v>
      </c>
      <c r="P21" s="25"/>
      <c r="Q21" s="74">
        <f>+Q15+Q20</f>
        <v>127862</v>
      </c>
      <c r="R21" s="25"/>
      <c r="S21" s="74">
        <f>+S15+S20</f>
        <v>2059681</v>
      </c>
      <c r="T21" s="44"/>
      <c r="Z21" s="23"/>
    </row>
    <row r="22" spans="1:26" ht="12.75" customHeight="1" thickTop="1" x14ac:dyDescent="0.7">
      <c r="E22" s="25"/>
      <c r="F22" s="26"/>
      <c r="G22" s="26"/>
      <c r="H22" s="26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Z22" s="23"/>
    </row>
    <row r="23" spans="1:26" x14ac:dyDescent="0.7">
      <c r="A23" s="24" t="s">
        <v>105</v>
      </c>
      <c r="B23" s="24"/>
      <c r="C23" s="24"/>
      <c r="E23" s="25">
        <v>300000</v>
      </c>
      <c r="F23" s="26"/>
      <c r="G23" s="50">
        <v>1092894</v>
      </c>
      <c r="H23" s="26"/>
      <c r="I23" s="25">
        <v>30000</v>
      </c>
      <c r="J23" s="25"/>
      <c r="K23" s="25">
        <v>21676</v>
      </c>
      <c r="L23" s="25"/>
      <c r="M23" s="25">
        <v>390707</v>
      </c>
      <c r="N23" s="25"/>
      <c r="O23" s="25">
        <v>-21676</v>
      </c>
      <c r="P23" s="25"/>
      <c r="Q23" s="25">
        <v>114014</v>
      </c>
      <c r="R23" s="25"/>
      <c r="S23" s="25">
        <v>1927615</v>
      </c>
      <c r="T23" s="44"/>
      <c r="Z23" s="23"/>
    </row>
    <row r="24" spans="1:26" x14ac:dyDescent="0.7">
      <c r="A24" s="24" t="s">
        <v>160</v>
      </c>
      <c r="B24" s="24"/>
      <c r="C24" s="24"/>
      <c r="E24" s="25"/>
      <c r="F24" s="26"/>
      <c r="G24" s="26"/>
      <c r="H24" s="2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Z24" s="23"/>
    </row>
    <row r="25" spans="1:26" x14ac:dyDescent="0.7">
      <c r="B25" s="9" t="s">
        <v>182</v>
      </c>
      <c r="D25" s="213">
        <v>19</v>
      </c>
      <c r="E25" s="26">
        <v>0</v>
      </c>
      <c r="F25" s="26"/>
      <c r="G25" s="26">
        <v>0</v>
      </c>
      <c r="H25" s="26"/>
      <c r="I25" s="26">
        <v>0</v>
      </c>
      <c r="J25" s="26"/>
      <c r="K25" s="26">
        <v>0</v>
      </c>
      <c r="L25" s="26"/>
      <c r="M25" s="26">
        <v>-898109</v>
      </c>
      <c r="N25" s="26"/>
      <c r="O25" s="26">
        <v>0</v>
      </c>
      <c r="P25" s="26"/>
      <c r="Q25" s="26">
        <v>0</v>
      </c>
      <c r="R25" s="26"/>
      <c r="S25" s="26">
        <f>SUM(E25:Q25)</f>
        <v>-898109</v>
      </c>
      <c r="Z25" s="23"/>
    </row>
    <row r="26" spans="1:26" x14ac:dyDescent="0.7">
      <c r="B26" s="9" t="s">
        <v>145</v>
      </c>
      <c r="E26" s="26">
        <v>0</v>
      </c>
      <c r="F26" s="26"/>
      <c r="G26" s="26">
        <v>0</v>
      </c>
      <c r="H26" s="26"/>
      <c r="I26" s="26">
        <v>0</v>
      </c>
      <c r="J26" s="26"/>
      <c r="K26" s="26">
        <v>0</v>
      </c>
      <c r="L26" s="26"/>
      <c r="M26" s="75">
        <v>795005</v>
      </c>
      <c r="N26" s="75"/>
      <c r="O26" s="26">
        <v>0</v>
      </c>
      <c r="P26" s="26"/>
      <c r="Q26" s="26">
        <v>0</v>
      </c>
      <c r="R26" s="26"/>
      <c r="S26" s="26">
        <f>SUM(E26:Q26)</f>
        <v>795005</v>
      </c>
      <c r="Z26" s="23"/>
    </row>
    <row r="27" spans="1:26" x14ac:dyDescent="0.7">
      <c r="B27" s="9" t="s">
        <v>146</v>
      </c>
      <c r="E27" s="26">
        <v>0</v>
      </c>
      <c r="F27" s="26"/>
      <c r="G27" s="26">
        <v>0</v>
      </c>
      <c r="H27" s="26"/>
      <c r="I27" s="26">
        <v>0</v>
      </c>
      <c r="J27" s="26"/>
      <c r="K27" s="26">
        <v>0</v>
      </c>
      <c r="L27" s="26"/>
      <c r="M27" s="26">
        <v>4193</v>
      </c>
      <c r="N27" s="26"/>
      <c r="O27" s="26">
        <v>0</v>
      </c>
      <c r="P27" s="26"/>
      <c r="Q27" s="26">
        <v>151800</v>
      </c>
      <c r="R27" s="26"/>
      <c r="S27" s="26">
        <f>SUM(E27:Q27)</f>
        <v>155993</v>
      </c>
      <c r="Z27" s="23"/>
    </row>
    <row r="28" spans="1:26" x14ac:dyDescent="0.7">
      <c r="B28" s="9" t="s">
        <v>183</v>
      </c>
      <c r="E28" s="26">
        <v>0</v>
      </c>
      <c r="F28" s="26"/>
      <c r="G28" s="26">
        <v>0</v>
      </c>
      <c r="H28" s="26"/>
      <c r="I28" s="26">
        <v>0</v>
      </c>
      <c r="J28" s="26"/>
      <c r="K28" s="26">
        <v>0</v>
      </c>
      <c r="L28" s="26"/>
      <c r="M28" s="26">
        <v>7952</v>
      </c>
      <c r="N28" s="26"/>
      <c r="O28" s="26">
        <v>0</v>
      </c>
      <c r="P28" s="26"/>
      <c r="Q28" s="26">
        <v>-7952</v>
      </c>
      <c r="R28" s="26"/>
      <c r="S28" s="26">
        <f t="shared" ref="S28" si="0">SUM(E28:Q28)</f>
        <v>0</v>
      </c>
      <c r="Z28" s="23"/>
    </row>
    <row r="29" spans="1:26" x14ac:dyDescent="0.7">
      <c r="B29" s="18" t="s">
        <v>161</v>
      </c>
      <c r="C29" s="18"/>
      <c r="E29" s="65">
        <f>SUM(E25:E28)</f>
        <v>0</v>
      </c>
      <c r="F29" s="26"/>
      <c r="G29" s="65">
        <f>SUM(G25:G28)</f>
        <v>0</v>
      </c>
      <c r="H29" s="26"/>
      <c r="I29" s="65">
        <f>SUM(I25:I28)</f>
        <v>0</v>
      </c>
      <c r="J29" s="25"/>
      <c r="K29" s="65">
        <f>SUM(K25:K28)</f>
        <v>0</v>
      </c>
      <c r="L29" s="25"/>
      <c r="M29" s="65">
        <f>SUM(M25:M28)</f>
        <v>-90959</v>
      </c>
      <c r="N29" s="25"/>
      <c r="O29" s="65">
        <f>SUM(O25:O28)</f>
        <v>0</v>
      </c>
      <c r="P29" s="25"/>
      <c r="Q29" s="65">
        <f>SUM(Q25:Q28)</f>
        <v>143848</v>
      </c>
      <c r="R29" s="25"/>
      <c r="S29" s="65">
        <f>SUM(S25:S28)</f>
        <v>52889</v>
      </c>
      <c r="T29" s="28"/>
      <c r="Z29" s="23"/>
    </row>
    <row r="30" spans="1:26" ht="23.5" thickBot="1" x14ac:dyDescent="0.75">
      <c r="A30" s="24" t="s">
        <v>199</v>
      </c>
      <c r="B30" s="24"/>
      <c r="C30" s="27"/>
      <c r="E30" s="74">
        <f>E23+E29</f>
        <v>300000</v>
      </c>
      <c r="F30" s="26"/>
      <c r="G30" s="74">
        <f>G23+G29</f>
        <v>1092894</v>
      </c>
      <c r="H30" s="26"/>
      <c r="I30" s="74">
        <f>I23+I29</f>
        <v>30000</v>
      </c>
      <c r="J30" s="25"/>
      <c r="K30" s="74">
        <f>K23+K29</f>
        <v>21676</v>
      </c>
      <c r="L30" s="25"/>
      <c r="M30" s="74">
        <f>M23+M29</f>
        <v>299748</v>
      </c>
      <c r="N30" s="25"/>
      <c r="O30" s="74">
        <f>O23+O29</f>
        <v>-21676</v>
      </c>
      <c r="P30" s="25"/>
      <c r="Q30" s="74">
        <f>Q23+Q29</f>
        <v>257862</v>
      </c>
      <c r="R30" s="25"/>
      <c r="S30" s="74">
        <f>S23+S29</f>
        <v>1980504</v>
      </c>
      <c r="T30" s="44"/>
      <c r="Z30" s="23"/>
    </row>
    <row r="31" spans="1:26" ht="23.5" thickTop="1" x14ac:dyDescent="0.7">
      <c r="A31" s="24"/>
      <c r="B31" s="24"/>
      <c r="C31" s="24"/>
      <c r="E31" s="63"/>
      <c r="F31" s="60"/>
      <c r="G31" s="63"/>
      <c r="H31" s="60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44"/>
      <c r="Z31" s="23"/>
    </row>
    <row r="55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69" firstPageNumber="8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S285"/>
  <sheetViews>
    <sheetView view="pageBreakPreview" topLeftCell="A58" zoomScale="50" zoomScaleNormal="100" zoomScaleSheetLayoutView="50" workbookViewId="0">
      <selection activeCell="J12" sqref="J12"/>
    </sheetView>
  </sheetViews>
  <sheetFormatPr defaultColWidth="9.08984375" defaultRowHeight="22.5" x14ac:dyDescent="0.7"/>
  <cols>
    <col min="1" max="1" width="2.6328125" style="85" customWidth="1"/>
    <col min="2" max="2" width="2" style="85" customWidth="1"/>
    <col min="3" max="3" width="2.54296875" style="85" customWidth="1"/>
    <col min="4" max="4" width="55.81640625" style="85" customWidth="1"/>
    <col min="5" max="5" width="9.6328125" style="115" bestFit="1" customWidth="1"/>
    <col min="6" max="6" width="15.81640625" style="90" customWidth="1"/>
    <col min="7" max="7" width="1.1796875" style="115" customWidth="1"/>
    <col min="8" max="8" width="16" style="90" customWidth="1"/>
    <col min="9" max="9" width="1.1796875" style="115" customWidth="1"/>
    <col min="10" max="10" width="16.81640625" style="90" customWidth="1"/>
    <col min="11" max="11" width="1.1796875" style="115" customWidth="1"/>
    <col min="12" max="12" width="15.81640625" style="90" customWidth="1"/>
    <col min="13" max="13" width="9.90625" style="85" bestFit="1" customWidth="1"/>
    <col min="14" max="14" width="13.90625" style="92" bestFit="1" customWidth="1"/>
    <col min="15" max="15" width="12" style="85" bestFit="1" customWidth="1"/>
    <col min="16" max="16" width="11.36328125" style="85" bestFit="1" customWidth="1"/>
    <col min="17" max="17" width="12" style="85" bestFit="1" customWidth="1"/>
    <col min="18" max="18" width="10" style="85" bestFit="1" customWidth="1"/>
    <col min="19" max="19" width="12" style="85" bestFit="1" customWidth="1"/>
    <col min="20" max="16384" width="9.08984375" style="85"/>
  </cols>
  <sheetData>
    <row r="1" spans="1:19" x14ac:dyDescent="0.7">
      <c r="A1" s="215" t="s">
        <v>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9" x14ac:dyDescent="0.7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9" x14ac:dyDescent="0.7">
      <c r="A3" s="233" t="str">
        <f>+'PL 9m'!A3:K3</f>
        <v>For the nine months period ended  30 September 2023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9" x14ac:dyDescent="0.7">
      <c r="A4" s="136"/>
      <c r="B4" s="137"/>
      <c r="C4" s="137"/>
      <c r="D4" s="137"/>
      <c r="E4" s="88"/>
      <c r="F4" s="87"/>
      <c r="G4" s="88"/>
      <c r="H4" s="87"/>
      <c r="I4" s="88"/>
      <c r="J4" s="106"/>
      <c r="K4" s="88"/>
      <c r="L4" s="106" t="s">
        <v>8</v>
      </c>
    </row>
    <row r="5" spans="1:19" x14ac:dyDescent="0.7">
      <c r="A5" s="136"/>
      <c r="B5" s="137"/>
      <c r="C5" s="137"/>
      <c r="D5" s="137"/>
      <c r="E5" s="88"/>
      <c r="F5" s="87"/>
      <c r="G5" s="88"/>
      <c r="H5" s="87"/>
      <c r="I5" s="88"/>
      <c r="J5" s="106"/>
      <c r="K5" s="88"/>
      <c r="L5" s="106" t="s">
        <v>9</v>
      </c>
    </row>
    <row r="6" spans="1:19" x14ac:dyDescent="0.7">
      <c r="A6" s="136"/>
      <c r="B6" s="137"/>
      <c r="C6" s="137"/>
      <c r="D6" s="137"/>
      <c r="E6" s="88"/>
      <c r="F6" s="87"/>
      <c r="G6" s="88"/>
      <c r="H6" s="87"/>
      <c r="I6" s="88"/>
      <c r="J6" s="106"/>
      <c r="K6" s="88"/>
      <c r="L6" s="106" t="s">
        <v>3</v>
      </c>
    </row>
    <row r="7" spans="1:19" x14ac:dyDescent="0.7">
      <c r="A7" s="107"/>
      <c r="B7" s="107"/>
      <c r="C7" s="107"/>
      <c r="D7" s="107"/>
      <c r="E7" s="138"/>
      <c r="F7" s="236" t="s">
        <v>4</v>
      </c>
      <c r="G7" s="236"/>
      <c r="H7" s="236"/>
      <c r="I7" s="138"/>
      <c r="J7" s="235" t="s">
        <v>61</v>
      </c>
      <c r="K7" s="235"/>
      <c r="L7" s="235"/>
    </row>
    <row r="8" spans="1:19" x14ac:dyDescent="0.7">
      <c r="A8" s="137"/>
      <c r="B8" s="137"/>
      <c r="C8" s="137"/>
      <c r="D8" s="137"/>
      <c r="E8" s="88"/>
      <c r="F8" s="231" t="s">
        <v>5</v>
      </c>
      <c r="G8" s="231"/>
      <c r="H8" s="231"/>
      <c r="I8" s="88"/>
      <c r="J8" s="232" t="s">
        <v>5</v>
      </c>
      <c r="K8" s="232"/>
      <c r="L8" s="232"/>
    </row>
    <row r="9" spans="1:19" x14ac:dyDescent="0.7">
      <c r="A9" s="80"/>
      <c r="B9" s="108"/>
      <c r="C9" s="108"/>
      <c r="D9" s="108"/>
      <c r="E9" s="81" t="s">
        <v>7</v>
      </c>
      <c r="F9" s="109" t="s">
        <v>194</v>
      </c>
      <c r="G9" s="84"/>
      <c r="H9" s="109" t="s">
        <v>196</v>
      </c>
      <c r="I9" s="84"/>
      <c r="J9" s="109" t="s">
        <v>194</v>
      </c>
      <c r="K9" s="84"/>
      <c r="L9" s="109" t="s">
        <v>196</v>
      </c>
    </row>
    <row r="10" spans="1:19" ht="12" customHeight="1" x14ac:dyDescent="0.7">
      <c r="B10" s="76"/>
      <c r="C10" s="76"/>
      <c r="D10" s="76"/>
      <c r="E10" s="91"/>
      <c r="F10" s="110"/>
      <c r="G10" s="111"/>
      <c r="H10" s="110"/>
      <c r="I10" s="111"/>
      <c r="J10" s="110"/>
      <c r="K10" s="111"/>
      <c r="L10" s="110"/>
    </row>
    <row r="11" spans="1:19" x14ac:dyDescent="0.7">
      <c r="A11" s="89" t="s">
        <v>110</v>
      </c>
      <c r="D11" s="76"/>
      <c r="E11" s="91"/>
      <c r="F11" s="112"/>
      <c r="G11" s="113"/>
      <c r="H11" s="112"/>
      <c r="I11" s="113"/>
      <c r="J11" s="112"/>
      <c r="K11" s="114"/>
      <c r="L11" s="112"/>
    </row>
    <row r="12" spans="1:19" x14ac:dyDescent="0.7">
      <c r="B12" s="85" t="s">
        <v>145</v>
      </c>
      <c r="F12" s="90">
        <v>318964</v>
      </c>
      <c r="G12" s="90"/>
      <c r="H12" s="90">
        <v>999640</v>
      </c>
      <c r="I12" s="90"/>
      <c r="J12" s="90">
        <v>507796</v>
      </c>
      <c r="K12" s="90"/>
      <c r="L12" s="90">
        <v>795005</v>
      </c>
      <c r="O12" s="92"/>
      <c r="P12" s="92"/>
      <c r="Q12" s="92"/>
      <c r="R12" s="92"/>
      <c r="S12" s="92"/>
    </row>
    <row r="13" spans="1:19" x14ac:dyDescent="0.7">
      <c r="B13" s="85" t="s">
        <v>149</v>
      </c>
      <c r="G13" s="90"/>
      <c r="I13" s="90"/>
      <c r="K13" s="90"/>
      <c r="O13" s="92"/>
      <c r="P13" s="92"/>
      <c r="Q13" s="92"/>
    </row>
    <row r="14" spans="1:19" x14ac:dyDescent="0.7">
      <c r="C14" s="85" t="s">
        <v>111</v>
      </c>
      <c r="F14" s="90">
        <v>77858</v>
      </c>
      <c r="G14" s="90"/>
      <c r="H14" s="90">
        <v>248612</v>
      </c>
      <c r="I14" s="90"/>
      <c r="J14" s="90">
        <v>73893</v>
      </c>
      <c r="K14" s="90"/>
      <c r="L14" s="90">
        <v>177224</v>
      </c>
      <c r="O14" s="92"/>
      <c r="P14" s="92"/>
      <c r="Q14" s="92"/>
    </row>
    <row r="15" spans="1:19" x14ac:dyDescent="0.7">
      <c r="C15" s="85" t="s">
        <v>210</v>
      </c>
      <c r="F15" s="90">
        <v>3134</v>
      </c>
      <c r="G15" s="90"/>
      <c r="H15" s="90">
        <v>1194</v>
      </c>
      <c r="I15" s="90"/>
      <c r="J15" s="90">
        <v>2364</v>
      </c>
      <c r="K15" s="90"/>
      <c r="L15" s="90">
        <v>1225</v>
      </c>
      <c r="M15" s="115"/>
      <c r="O15" s="92"/>
      <c r="P15" s="92"/>
      <c r="Q15" s="92"/>
    </row>
    <row r="16" spans="1:19" x14ac:dyDescent="0.7">
      <c r="C16" s="85" t="s">
        <v>143</v>
      </c>
      <c r="F16" s="90">
        <v>190</v>
      </c>
      <c r="G16" s="90"/>
      <c r="H16" s="90">
        <v>-119</v>
      </c>
      <c r="I16" s="90"/>
      <c r="J16" s="90">
        <v>24</v>
      </c>
      <c r="K16" s="90"/>
      <c r="L16" s="90">
        <v>55</v>
      </c>
      <c r="O16" s="92"/>
      <c r="P16" s="92"/>
      <c r="Q16" s="92"/>
    </row>
    <row r="17" spans="2:17" x14ac:dyDescent="0.7">
      <c r="C17" s="85" t="s">
        <v>112</v>
      </c>
      <c r="F17" s="90">
        <v>107653</v>
      </c>
      <c r="G17" s="90"/>
      <c r="H17" s="90">
        <v>126877</v>
      </c>
      <c r="I17" s="90"/>
      <c r="J17" s="90">
        <v>84771</v>
      </c>
      <c r="K17" s="90"/>
      <c r="L17" s="90">
        <v>104544</v>
      </c>
      <c r="O17" s="92"/>
      <c r="P17" s="92"/>
      <c r="Q17" s="92"/>
    </row>
    <row r="18" spans="2:17" x14ac:dyDescent="0.7">
      <c r="C18" s="85" t="s">
        <v>113</v>
      </c>
      <c r="F18" s="90">
        <v>77</v>
      </c>
      <c r="G18" s="90"/>
      <c r="H18" s="90">
        <v>88</v>
      </c>
      <c r="I18" s="90"/>
      <c r="J18" s="90">
        <v>36</v>
      </c>
      <c r="K18" s="90"/>
      <c r="L18" s="90">
        <v>36</v>
      </c>
      <c r="O18" s="92"/>
      <c r="P18" s="92"/>
      <c r="Q18" s="92"/>
    </row>
    <row r="19" spans="2:17" x14ac:dyDescent="0.7">
      <c r="C19" s="85" t="s">
        <v>114</v>
      </c>
      <c r="F19" s="90">
        <v>0</v>
      </c>
      <c r="G19" s="90"/>
      <c r="H19" s="90">
        <v>7</v>
      </c>
      <c r="I19" s="90"/>
      <c r="J19" s="90">
        <v>0</v>
      </c>
      <c r="K19" s="90"/>
      <c r="L19" s="90">
        <v>0</v>
      </c>
      <c r="O19" s="92"/>
      <c r="P19" s="92"/>
      <c r="Q19" s="92"/>
    </row>
    <row r="20" spans="2:17" x14ac:dyDescent="0.7">
      <c r="C20" s="85" t="s">
        <v>115</v>
      </c>
      <c r="F20" s="90">
        <v>2089</v>
      </c>
      <c r="G20" s="90"/>
      <c r="H20" s="90">
        <v>2635</v>
      </c>
      <c r="I20" s="90"/>
      <c r="J20" s="90">
        <v>1538</v>
      </c>
      <c r="K20" s="90"/>
      <c r="L20" s="90">
        <v>2230</v>
      </c>
      <c r="O20" s="92"/>
      <c r="P20" s="92"/>
      <c r="Q20" s="92"/>
    </row>
    <row r="21" spans="2:17" x14ac:dyDescent="0.7">
      <c r="C21" s="85" t="s">
        <v>201</v>
      </c>
      <c r="F21" s="90">
        <v>392</v>
      </c>
      <c r="G21" s="90"/>
      <c r="H21" s="90">
        <v>40</v>
      </c>
      <c r="I21" s="90"/>
      <c r="J21" s="90">
        <v>413</v>
      </c>
      <c r="K21" s="90"/>
      <c r="L21" s="90">
        <v>78</v>
      </c>
      <c r="O21" s="92"/>
      <c r="P21" s="92"/>
      <c r="Q21" s="92"/>
    </row>
    <row r="22" spans="2:17" x14ac:dyDescent="0.7">
      <c r="C22" s="85" t="s">
        <v>116</v>
      </c>
      <c r="F22" s="90">
        <v>0</v>
      </c>
      <c r="G22" s="90"/>
      <c r="H22" s="90">
        <v>401</v>
      </c>
      <c r="I22" s="90"/>
      <c r="J22" s="90">
        <v>0</v>
      </c>
      <c r="K22" s="90"/>
      <c r="L22" s="90">
        <v>401</v>
      </c>
      <c r="O22" s="92"/>
      <c r="P22" s="92"/>
      <c r="Q22" s="92"/>
    </row>
    <row r="23" spans="2:17" x14ac:dyDescent="0.7">
      <c r="C23" s="85" t="s">
        <v>203</v>
      </c>
      <c r="F23" s="90">
        <v>-505</v>
      </c>
      <c r="G23" s="90"/>
      <c r="H23" s="90">
        <v>0</v>
      </c>
      <c r="I23" s="90"/>
      <c r="J23" s="90">
        <v>0</v>
      </c>
      <c r="K23" s="90"/>
      <c r="L23" s="90">
        <v>0</v>
      </c>
      <c r="O23" s="92"/>
      <c r="P23" s="92"/>
      <c r="Q23" s="92"/>
    </row>
    <row r="24" spans="2:17" x14ac:dyDescent="0.7">
      <c r="C24" s="85" t="s">
        <v>204</v>
      </c>
      <c r="F24" s="90">
        <v>1</v>
      </c>
      <c r="G24" s="90"/>
      <c r="H24" s="90">
        <v>0</v>
      </c>
      <c r="I24" s="90"/>
      <c r="J24" s="90">
        <v>0</v>
      </c>
      <c r="K24" s="90"/>
      <c r="L24" s="90">
        <v>0</v>
      </c>
      <c r="O24" s="92"/>
      <c r="P24" s="92"/>
      <c r="Q24" s="92"/>
    </row>
    <row r="25" spans="2:17" x14ac:dyDescent="0.7">
      <c r="C25" s="85" t="s">
        <v>117</v>
      </c>
      <c r="F25" s="90">
        <v>4955</v>
      </c>
      <c r="G25" s="90"/>
      <c r="H25" s="90">
        <v>4875</v>
      </c>
      <c r="I25" s="90"/>
      <c r="J25" s="90">
        <v>4696</v>
      </c>
      <c r="K25" s="90"/>
      <c r="L25" s="90">
        <v>4675</v>
      </c>
      <c r="O25" s="92"/>
      <c r="P25" s="92"/>
      <c r="Q25" s="92"/>
    </row>
    <row r="26" spans="2:17" x14ac:dyDescent="0.7">
      <c r="C26" s="85" t="s">
        <v>118</v>
      </c>
      <c r="F26" s="90">
        <v>-14736</v>
      </c>
      <c r="G26" s="90"/>
      <c r="H26" s="90">
        <v>-11910</v>
      </c>
      <c r="I26" s="90"/>
      <c r="J26" s="90">
        <v>-213817</v>
      </c>
      <c r="K26" s="90"/>
      <c r="L26" s="90">
        <v>-91542</v>
      </c>
      <c r="O26" s="92"/>
      <c r="P26" s="92"/>
      <c r="Q26" s="92"/>
    </row>
    <row r="27" spans="2:17" x14ac:dyDescent="0.7">
      <c r="C27" s="85" t="s">
        <v>64</v>
      </c>
      <c r="F27" s="90">
        <v>-1106</v>
      </c>
      <c r="G27" s="95"/>
      <c r="H27" s="95">
        <v>-273</v>
      </c>
      <c r="I27" s="95"/>
      <c r="J27" s="95">
        <v>-851</v>
      </c>
      <c r="K27" s="95"/>
      <c r="L27" s="95">
        <v>-172</v>
      </c>
      <c r="M27" s="115"/>
      <c r="O27" s="92"/>
      <c r="P27" s="92"/>
      <c r="Q27" s="92"/>
    </row>
    <row r="28" spans="2:17" x14ac:dyDescent="0.7">
      <c r="C28" s="85" t="s">
        <v>119</v>
      </c>
      <c r="F28" s="95">
        <v>23003</v>
      </c>
      <c r="G28" s="95"/>
      <c r="H28" s="95">
        <v>16423</v>
      </c>
      <c r="I28" s="95"/>
      <c r="J28" s="95">
        <v>23975</v>
      </c>
      <c r="K28" s="95"/>
      <c r="L28" s="95">
        <v>16645</v>
      </c>
      <c r="M28" s="115"/>
      <c r="O28" s="92"/>
      <c r="P28" s="92"/>
      <c r="Q28" s="92"/>
    </row>
    <row r="29" spans="2:17" x14ac:dyDescent="0.7">
      <c r="B29" s="85" t="s">
        <v>120</v>
      </c>
      <c r="F29" s="116">
        <f>SUM(F12:F28)</f>
        <v>521969</v>
      </c>
      <c r="G29" s="90"/>
      <c r="H29" s="116">
        <f>SUM(H12:H28)</f>
        <v>1388490</v>
      </c>
      <c r="I29" s="90"/>
      <c r="J29" s="116">
        <f>SUM(J12:J28)</f>
        <v>484838</v>
      </c>
      <c r="K29" s="90"/>
      <c r="L29" s="116">
        <f>SUM(L12:L28)</f>
        <v>1010404</v>
      </c>
      <c r="O29" s="92"/>
      <c r="P29" s="92"/>
      <c r="Q29" s="92"/>
    </row>
    <row r="30" spans="2:17" x14ac:dyDescent="0.7">
      <c r="B30" s="85" t="s">
        <v>121</v>
      </c>
      <c r="F30" s="95"/>
      <c r="G30" s="95"/>
      <c r="H30" s="95"/>
      <c r="I30" s="95"/>
      <c r="J30" s="95"/>
      <c r="K30" s="90"/>
      <c r="L30" s="95"/>
      <c r="O30" s="92"/>
      <c r="P30" s="92"/>
      <c r="Q30" s="92"/>
    </row>
    <row r="31" spans="2:17" x14ac:dyDescent="0.7">
      <c r="C31" s="85" t="s">
        <v>122</v>
      </c>
      <c r="F31" s="90">
        <v>28461</v>
      </c>
      <c r="G31" s="90"/>
      <c r="H31" s="90">
        <v>5338</v>
      </c>
      <c r="I31" s="90"/>
      <c r="J31" s="90">
        <v>40014</v>
      </c>
      <c r="K31" s="90"/>
      <c r="L31" s="90">
        <v>30423</v>
      </c>
      <c r="M31" s="115"/>
      <c r="O31" s="92"/>
      <c r="P31" s="92"/>
      <c r="Q31" s="92"/>
    </row>
    <row r="32" spans="2:17" x14ac:dyDescent="0.7">
      <c r="C32" s="85" t="s">
        <v>137</v>
      </c>
      <c r="F32" s="90">
        <v>177841</v>
      </c>
      <c r="G32" s="90"/>
      <c r="H32" s="90">
        <v>-184842</v>
      </c>
      <c r="I32" s="90"/>
      <c r="J32" s="90">
        <v>127369</v>
      </c>
      <c r="K32" s="90"/>
      <c r="L32" s="90">
        <v>-157290</v>
      </c>
      <c r="M32" s="115"/>
      <c r="O32" s="92"/>
      <c r="P32" s="92"/>
      <c r="Q32" s="92"/>
    </row>
    <row r="33" spans="1:17" x14ac:dyDescent="0.7">
      <c r="C33" s="85" t="s">
        <v>15</v>
      </c>
      <c r="F33" s="90">
        <v>-967</v>
      </c>
      <c r="G33" s="90"/>
      <c r="H33" s="90">
        <v>17603</v>
      </c>
      <c r="I33" s="90"/>
      <c r="J33" s="90">
        <v>-750</v>
      </c>
      <c r="K33" s="90"/>
      <c r="L33" s="90">
        <v>13876</v>
      </c>
      <c r="O33" s="92"/>
      <c r="P33" s="92"/>
      <c r="Q33" s="92"/>
    </row>
    <row r="34" spans="1:17" x14ac:dyDescent="0.7">
      <c r="C34" s="85" t="s">
        <v>16</v>
      </c>
      <c r="F34" s="90">
        <v>227</v>
      </c>
      <c r="G34" s="90"/>
      <c r="H34" s="90">
        <v>471</v>
      </c>
      <c r="I34" s="90"/>
      <c r="J34" s="90">
        <v>100</v>
      </c>
      <c r="K34" s="90"/>
      <c r="L34" s="90">
        <v>413</v>
      </c>
      <c r="O34" s="92"/>
      <c r="P34" s="92"/>
      <c r="Q34" s="92"/>
    </row>
    <row r="35" spans="1:17" x14ac:dyDescent="0.7">
      <c r="C35" s="85" t="s">
        <v>25</v>
      </c>
      <c r="F35" s="90">
        <v>-3765</v>
      </c>
      <c r="G35" s="90"/>
      <c r="H35" s="90">
        <v>696</v>
      </c>
      <c r="I35" s="90"/>
      <c r="J35" s="90">
        <v>-846</v>
      </c>
      <c r="K35" s="90"/>
      <c r="L35" s="90">
        <v>649</v>
      </c>
      <c r="O35" s="92"/>
      <c r="P35" s="92"/>
      <c r="Q35" s="92"/>
    </row>
    <row r="36" spans="1:17" x14ac:dyDescent="0.7">
      <c r="B36" s="85" t="s">
        <v>123</v>
      </c>
      <c r="F36" s="95"/>
      <c r="G36" s="95"/>
      <c r="H36" s="95"/>
      <c r="I36" s="95"/>
      <c r="J36" s="95"/>
      <c r="K36" s="90"/>
      <c r="L36" s="95"/>
      <c r="O36" s="92"/>
      <c r="P36" s="92"/>
      <c r="Q36" s="92"/>
    </row>
    <row r="37" spans="1:17" x14ac:dyDescent="0.7">
      <c r="C37" s="85" t="s">
        <v>32</v>
      </c>
      <c r="F37" s="95">
        <v>-21499</v>
      </c>
      <c r="G37" s="95"/>
      <c r="H37" s="95">
        <v>-103701</v>
      </c>
      <c r="I37" s="95"/>
      <c r="J37" s="95">
        <v>-1181</v>
      </c>
      <c r="K37" s="95"/>
      <c r="L37" s="95">
        <v>-68681</v>
      </c>
      <c r="O37" s="92"/>
      <c r="P37" s="92"/>
      <c r="Q37" s="92"/>
    </row>
    <row r="38" spans="1:17" x14ac:dyDescent="0.7">
      <c r="C38" s="85" t="s">
        <v>189</v>
      </c>
      <c r="F38" s="95">
        <v>0</v>
      </c>
      <c r="G38" s="95"/>
      <c r="H38" s="95">
        <v>-1030</v>
      </c>
      <c r="I38" s="95"/>
      <c r="J38" s="95">
        <v>0</v>
      </c>
      <c r="K38" s="95"/>
      <c r="L38" s="95">
        <v>-1030</v>
      </c>
      <c r="O38" s="92"/>
      <c r="P38" s="92"/>
      <c r="Q38" s="92"/>
    </row>
    <row r="39" spans="1:17" x14ac:dyDescent="0.7">
      <c r="C39" s="85" t="s">
        <v>40</v>
      </c>
      <c r="F39" s="212">
        <v>12531</v>
      </c>
      <c r="G39" s="95"/>
      <c r="H39" s="95">
        <v>0</v>
      </c>
      <c r="I39" s="95"/>
      <c r="J39" s="212">
        <v>-1121</v>
      </c>
      <c r="K39" s="95"/>
      <c r="L39" s="95">
        <v>0</v>
      </c>
      <c r="O39" s="92"/>
      <c r="P39" s="92"/>
      <c r="Q39" s="92"/>
    </row>
    <row r="40" spans="1:17" x14ac:dyDescent="0.7">
      <c r="B40" s="85" t="s">
        <v>124</v>
      </c>
      <c r="F40" s="116">
        <f>SUM(F29:F39)</f>
        <v>714798</v>
      </c>
      <c r="G40" s="95"/>
      <c r="H40" s="116">
        <f>SUM(H29:H39)</f>
        <v>1123025</v>
      </c>
      <c r="I40" s="95"/>
      <c r="J40" s="116">
        <f>SUM(J29:J39)</f>
        <v>648423</v>
      </c>
      <c r="K40" s="90"/>
      <c r="L40" s="116">
        <f>SUM(L29:L39)</f>
        <v>828764</v>
      </c>
      <c r="O40" s="92"/>
      <c r="P40" s="92"/>
      <c r="Q40" s="92"/>
    </row>
    <row r="41" spans="1:17" x14ac:dyDescent="0.7">
      <c r="C41" s="117" t="s">
        <v>125</v>
      </c>
      <c r="E41" s="90"/>
      <c r="F41" s="90">
        <v>493</v>
      </c>
      <c r="G41" s="95"/>
      <c r="H41" s="90">
        <v>273</v>
      </c>
      <c r="I41" s="95"/>
      <c r="J41" s="90">
        <v>174</v>
      </c>
      <c r="K41" s="90"/>
      <c r="L41" s="90">
        <v>61</v>
      </c>
      <c r="M41" s="115"/>
      <c r="O41" s="92"/>
      <c r="P41" s="92"/>
      <c r="Q41" s="92"/>
    </row>
    <row r="42" spans="1:17" x14ac:dyDescent="0.7">
      <c r="C42" s="117" t="s">
        <v>139</v>
      </c>
      <c r="F42" s="95">
        <v>-70381</v>
      </c>
      <c r="G42" s="95"/>
      <c r="H42" s="95">
        <v>-403373</v>
      </c>
      <c r="I42" s="95"/>
      <c r="J42" s="95">
        <v>-64268</v>
      </c>
      <c r="K42" s="95"/>
      <c r="L42" s="95">
        <v>-287461</v>
      </c>
      <c r="M42" s="115"/>
      <c r="O42" s="92"/>
      <c r="P42" s="92"/>
      <c r="Q42" s="92"/>
    </row>
    <row r="43" spans="1:17" s="118" customFormat="1" x14ac:dyDescent="0.7">
      <c r="A43" s="118" t="s">
        <v>126</v>
      </c>
      <c r="B43" s="119"/>
      <c r="E43" s="120"/>
      <c r="F43" s="96">
        <f>SUM(F40:F42)</f>
        <v>644910</v>
      </c>
      <c r="G43" s="98"/>
      <c r="H43" s="96">
        <f>SUM(H40:H42)</f>
        <v>719925</v>
      </c>
      <c r="I43" s="98"/>
      <c r="J43" s="96">
        <f>SUM(J40:J42)</f>
        <v>584329</v>
      </c>
      <c r="K43" s="101"/>
      <c r="L43" s="96">
        <f>SUM(L40:L42)</f>
        <v>541364</v>
      </c>
      <c r="N43" s="92"/>
      <c r="O43" s="92"/>
      <c r="P43" s="92"/>
      <c r="Q43" s="92"/>
    </row>
    <row r="44" spans="1:17" x14ac:dyDescent="0.7">
      <c r="A44" s="118" t="s">
        <v>127</v>
      </c>
      <c r="F44" s="95"/>
      <c r="G44" s="95"/>
      <c r="H44" s="95"/>
      <c r="I44" s="95"/>
      <c r="J44" s="95"/>
      <c r="K44" s="95"/>
      <c r="L44" s="95"/>
      <c r="O44" s="92"/>
      <c r="P44" s="92"/>
      <c r="Q44" s="92"/>
    </row>
    <row r="45" spans="1:17" x14ac:dyDescent="0.7">
      <c r="B45" s="121" t="s">
        <v>128</v>
      </c>
      <c r="E45" s="91"/>
      <c r="F45" s="90">
        <v>0</v>
      </c>
      <c r="G45" s="90"/>
      <c r="H45" s="90">
        <v>0</v>
      </c>
      <c r="I45" s="90"/>
      <c r="J45" s="90">
        <v>126000</v>
      </c>
      <c r="K45" s="90"/>
      <c r="L45" s="90">
        <v>34220</v>
      </c>
      <c r="O45" s="92"/>
      <c r="P45" s="92"/>
      <c r="Q45" s="92"/>
    </row>
    <row r="46" spans="1:17" x14ac:dyDescent="0.7">
      <c r="B46" s="121" t="s">
        <v>164</v>
      </c>
      <c r="E46" s="91"/>
      <c r="F46" s="90">
        <v>0</v>
      </c>
      <c r="G46" s="90"/>
      <c r="H46" s="90">
        <v>0</v>
      </c>
      <c r="I46" s="90"/>
      <c r="J46" s="90">
        <v>-126000</v>
      </c>
      <c r="K46" s="90"/>
      <c r="L46" s="90">
        <v>0</v>
      </c>
      <c r="O46" s="92"/>
      <c r="P46" s="92"/>
      <c r="Q46" s="92"/>
    </row>
    <row r="47" spans="1:17" x14ac:dyDescent="0.7">
      <c r="B47" s="121" t="s">
        <v>162</v>
      </c>
      <c r="E47" s="91"/>
      <c r="F47" s="90">
        <v>60000</v>
      </c>
      <c r="G47" s="90"/>
      <c r="H47" s="90">
        <v>0</v>
      </c>
      <c r="I47" s="90"/>
      <c r="J47" s="90">
        <v>0</v>
      </c>
      <c r="K47" s="90"/>
      <c r="L47" s="90">
        <v>0</v>
      </c>
      <c r="O47" s="92"/>
      <c r="P47" s="92"/>
      <c r="Q47" s="92"/>
    </row>
    <row r="48" spans="1:17" x14ac:dyDescent="0.7">
      <c r="B48" s="121" t="s">
        <v>163</v>
      </c>
      <c r="E48" s="91"/>
      <c r="F48" s="90">
        <v>-60000</v>
      </c>
      <c r="G48" s="90"/>
      <c r="H48" s="90">
        <v>0</v>
      </c>
      <c r="I48" s="90"/>
      <c r="J48" s="90">
        <v>0</v>
      </c>
      <c r="K48" s="90"/>
      <c r="L48" s="90">
        <v>0</v>
      </c>
      <c r="O48" s="92"/>
      <c r="P48" s="92"/>
      <c r="Q48" s="92"/>
    </row>
    <row r="49" spans="1:17" x14ac:dyDescent="0.7">
      <c r="B49" s="121" t="s">
        <v>190</v>
      </c>
      <c r="E49" s="91"/>
      <c r="F49" s="90">
        <v>-18</v>
      </c>
      <c r="G49" s="90"/>
      <c r="H49" s="90">
        <v>-6</v>
      </c>
      <c r="I49" s="90"/>
      <c r="J49" s="90">
        <v>0</v>
      </c>
      <c r="K49" s="90"/>
      <c r="L49" s="90">
        <v>0</v>
      </c>
      <c r="O49" s="92"/>
      <c r="P49" s="92"/>
      <c r="Q49" s="92"/>
    </row>
    <row r="50" spans="1:17" x14ac:dyDescent="0.7">
      <c r="B50" s="121" t="s">
        <v>205</v>
      </c>
      <c r="E50" s="91"/>
      <c r="F50" s="90">
        <v>-11667</v>
      </c>
      <c r="G50" s="90"/>
      <c r="H50" s="90">
        <v>0</v>
      </c>
      <c r="I50" s="90"/>
      <c r="J50" s="90">
        <v>-11667</v>
      </c>
      <c r="K50" s="90"/>
      <c r="L50" s="90">
        <v>0</v>
      </c>
      <c r="O50" s="92"/>
      <c r="P50" s="92"/>
      <c r="Q50" s="92"/>
    </row>
    <row r="51" spans="1:17" x14ac:dyDescent="0.7">
      <c r="B51" s="121" t="s">
        <v>185</v>
      </c>
      <c r="E51" s="91"/>
      <c r="F51" s="90">
        <v>0</v>
      </c>
      <c r="G51" s="90"/>
      <c r="H51" s="90">
        <v>-4480</v>
      </c>
      <c r="I51" s="90"/>
      <c r="J51" s="90">
        <v>0</v>
      </c>
      <c r="K51" s="90"/>
      <c r="L51" s="90">
        <v>-4480</v>
      </c>
      <c r="O51" s="92"/>
      <c r="P51" s="92"/>
      <c r="Q51" s="92"/>
    </row>
    <row r="52" spans="1:17" x14ac:dyDescent="0.7">
      <c r="B52" s="121" t="s">
        <v>186</v>
      </c>
      <c r="E52" s="91"/>
      <c r="F52" s="90">
        <v>0</v>
      </c>
      <c r="G52" s="90"/>
      <c r="H52" s="90">
        <v>60251</v>
      </c>
      <c r="I52" s="90"/>
      <c r="J52" s="90">
        <v>0</v>
      </c>
      <c r="K52" s="90"/>
      <c r="L52" s="90">
        <v>60251</v>
      </c>
      <c r="O52" s="92"/>
      <c r="P52" s="92"/>
      <c r="Q52" s="92"/>
    </row>
    <row r="53" spans="1:17" x14ac:dyDescent="0.7">
      <c r="B53" s="121" t="s">
        <v>192</v>
      </c>
      <c r="E53" s="91"/>
      <c r="F53" s="90">
        <v>0</v>
      </c>
      <c r="G53" s="90"/>
      <c r="H53" s="90">
        <v>0</v>
      </c>
      <c r="I53" s="90"/>
      <c r="J53" s="90">
        <v>-279992</v>
      </c>
      <c r="K53" s="90"/>
      <c r="L53" s="90">
        <v>-114246</v>
      </c>
      <c r="O53" s="92"/>
      <c r="P53" s="92"/>
      <c r="Q53" s="92"/>
    </row>
    <row r="54" spans="1:17" x14ac:dyDescent="0.7">
      <c r="B54" s="121" t="s">
        <v>191</v>
      </c>
      <c r="E54" s="91"/>
      <c r="F54" s="90">
        <v>0</v>
      </c>
      <c r="G54" s="90"/>
      <c r="H54" s="90">
        <v>0</v>
      </c>
      <c r="I54" s="90"/>
      <c r="J54" s="90">
        <v>1350</v>
      </c>
      <c r="K54" s="90"/>
      <c r="L54" s="90">
        <v>0</v>
      </c>
      <c r="O54" s="92"/>
      <c r="P54" s="92"/>
      <c r="Q54" s="92"/>
    </row>
    <row r="55" spans="1:17" x14ac:dyDescent="0.7">
      <c r="B55" s="121" t="s">
        <v>208</v>
      </c>
      <c r="E55" s="91"/>
      <c r="F55" s="90">
        <v>0</v>
      </c>
      <c r="G55" s="90"/>
      <c r="H55" s="90">
        <v>0</v>
      </c>
      <c r="I55" s="90"/>
      <c r="J55" s="90">
        <v>-114246</v>
      </c>
      <c r="K55" s="90"/>
      <c r="L55" s="90">
        <v>0</v>
      </c>
      <c r="O55" s="92"/>
      <c r="P55" s="92"/>
      <c r="Q55" s="92"/>
    </row>
    <row r="56" spans="1:17" x14ac:dyDescent="0.7">
      <c r="B56" s="85" t="s">
        <v>129</v>
      </c>
      <c r="E56" s="91"/>
      <c r="F56" s="90">
        <v>-528358</v>
      </c>
      <c r="G56" s="90"/>
      <c r="H56" s="90">
        <v>-429573</v>
      </c>
      <c r="I56" s="90"/>
      <c r="J56" s="90">
        <v>-24810</v>
      </c>
      <c r="K56" s="90"/>
      <c r="L56" s="90">
        <v>-332939</v>
      </c>
      <c r="O56" s="92"/>
      <c r="P56" s="92"/>
      <c r="Q56" s="92"/>
    </row>
    <row r="57" spans="1:17" x14ac:dyDescent="0.7">
      <c r="B57" s="121" t="s">
        <v>206</v>
      </c>
      <c r="E57" s="91"/>
      <c r="F57" s="90">
        <v>-8298</v>
      </c>
      <c r="G57" s="90"/>
      <c r="H57" s="90">
        <v>-3360</v>
      </c>
      <c r="I57" s="90"/>
      <c r="J57" s="90">
        <v>-7399</v>
      </c>
      <c r="K57" s="90"/>
      <c r="L57" s="90">
        <v>-1127</v>
      </c>
      <c r="O57" s="92"/>
      <c r="P57" s="92"/>
      <c r="Q57" s="92"/>
    </row>
    <row r="58" spans="1:17" x14ac:dyDescent="0.7">
      <c r="B58" s="85" t="s">
        <v>177</v>
      </c>
      <c r="F58" s="95">
        <v>564</v>
      </c>
      <c r="G58" s="95"/>
      <c r="H58" s="95">
        <v>178</v>
      </c>
      <c r="I58" s="95"/>
      <c r="J58" s="95">
        <v>250</v>
      </c>
      <c r="K58" s="95"/>
      <c r="L58" s="95">
        <v>141</v>
      </c>
      <c r="O58" s="92"/>
      <c r="P58" s="92"/>
      <c r="Q58" s="92"/>
    </row>
    <row r="59" spans="1:17" x14ac:dyDescent="0.7">
      <c r="B59" s="85" t="s">
        <v>187</v>
      </c>
      <c r="F59" s="90">
        <v>-3021</v>
      </c>
      <c r="G59" s="95"/>
      <c r="H59" s="95">
        <v>-1680</v>
      </c>
      <c r="I59" s="95"/>
      <c r="J59" s="90">
        <v>0</v>
      </c>
      <c r="K59" s="95"/>
      <c r="L59" s="95">
        <v>0</v>
      </c>
      <c r="O59" s="92"/>
      <c r="P59" s="92"/>
      <c r="Q59" s="92"/>
    </row>
    <row r="60" spans="1:17" x14ac:dyDescent="0.7">
      <c r="B60" s="117" t="s">
        <v>150</v>
      </c>
      <c r="E60" s="91"/>
      <c r="F60" s="90">
        <v>-899</v>
      </c>
      <c r="G60" s="90"/>
      <c r="H60" s="90">
        <v>-22159</v>
      </c>
      <c r="I60" s="90"/>
      <c r="J60" s="90">
        <v>-899</v>
      </c>
      <c r="K60" s="90"/>
      <c r="L60" s="90">
        <v>-22159</v>
      </c>
      <c r="M60" s="115"/>
      <c r="O60" s="92"/>
      <c r="P60" s="92"/>
      <c r="Q60" s="92"/>
    </row>
    <row r="61" spans="1:17" x14ac:dyDescent="0.7">
      <c r="B61" s="85" t="s">
        <v>151</v>
      </c>
      <c r="E61" s="90"/>
      <c r="F61" s="90">
        <v>14736</v>
      </c>
      <c r="G61" s="90"/>
      <c r="H61" s="90">
        <v>11910</v>
      </c>
      <c r="I61" s="90"/>
      <c r="J61" s="90">
        <v>213817</v>
      </c>
      <c r="K61" s="90"/>
      <c r="L61" s="90">
        <v>91542</v>
      </c>
      <c r="O61" s="92"/>
      <c r="P61" s="92"/>
      <c r="Q61" s="92"/>
    </row>
    <row r="62" spans="1:17" x14ac:dyDescent="0.7">
      <c r="B62" s="117" t="s">
        <v>125</v>
      </c>
      <c r="E62" s="91"/>
      <c r="F62" s="90">
        <v>613</v>
      </c>
      <c r="G62" s="90"/>
      <c r="H62" s="90">
        <v>0</v>
      </c>
      <c r="I62" s="90"/>
      <c r="J62" s="90">
        <v>677</v>
      </c>
      <c r="K62" s="90"/>
      <c r="L62" s="90">
        <v>177</v>
      </c>
      <c r="M62" s="115"/>
      <c r="O62" s="92"/>
      <c r="P62" s="92"/>
      <c r="Q62" s="92"/>
    </row>
    <row r="63" spans="1:17" x14ac:dyDescent="0.7">
      <c r="A63" s="118" t="s">
        <v>130</v>
      </c>
      <c r="C63" s="122"/>
      <c r="F63" s="96">
        <f>SUM(F45:F62)</f>
        <v>-536348</v>
      </c>
      <c r="G63" s="90"/>
      <c r="H63" s="96">
        <f>SUM(H45:H62)</f>
        <v>-388919</v>
      </c>
      <c r="I63" s="90"/>
      <c r="J63" s="96">
        <f>SUM(J45:J62)</f>
        <v>-222919</v>
      </c>
      <c r="K63" s="95"/>
      <c r="L63" s="96">
        <f>SUM(L45:L62)</f>
        <v>-288620</v>
      </c>
      <c r="O63" s="92"/>
      <c r="P63" s="92"/>
      <c r="Q63" s="92"/>
    </row>
    <row r="64" spans="1:17" x14ac:dyDescent="0.7">
      <c r="A64" s="118" t="s">
        <v>131</v>
      </c>
      <c r="C64" s="122"/>
      <c r="F64" s="98"/>
      <c r="G64" s="98"/>
      <c r="H64" s="98"/>
      <c r="I64" s="98"/>
      <c r="J64" s="98"/>
      <c r="K64" s="95"/>
      <c r="L64" s="98"/>
      <c r="O64" s="92"/>
      <c r="P64" s="92"/>
      <c r="Q64" s="92"/>
    </row>
    <row r="65" spans="1:17" x14ac:dyDescent="0.7">
      <c r="A65" s="118"/>
      <c r="B65" s="85" t="s">
        <v>178</v>
      </c>
      <c r="C65" s="122"/>
      <c r="F65" s="90">
        <v>1985000</v>
      </c>
      <c r="G65" s="90"/>
      <c r="H65" s="90">
        <v>4117500</v>
      </c>
      <c r="I65" s="90"/>
      <c r="J65" s="90">
        <v>1985000</v>
      </c>
      <c r="K65" s="95"/>
      <c r="L65" s="90">
        <v>4087500</v>
      </c>
      <c r="O65" s="92"/>
      <c r="P65" s="92"/>
      <c r="Q65" s="92"/>
    </row>
    <row r="66" spans="1:17" x14ac:dyDescent="0.7">
      <c r="A66" s="118"/>
      <c r="B66" s="85" t="s">
        <v>132</v>
      </c>
      <c r="C66" s="122"/>
      <c r="F66" s="90">
        <v>-2221000</v>
      </c>
      <c r="G66" s="90"/>
      <c r="H66" s="90">
        <v>-3989500</v>
      </c>
      <c r="I66" s="90"/>
      <c r="J66" s="90">
        <v>-2211000</v>
      </c>
      <c r="K66" s="95"/>
      <c r="L66" s="90">
        <v>-3989500</v>
      </c>
      <c r="O66" s="92"/>
      <c r="P66" s="92"/>
      <c r="Q66" s="92"/>
    </row>
    <row r="67" spans="1:17" x14ac:dyDescent="0.7">
      <c r="A67" s="118"/>
      <c r="B67" s="85" t="s">
        <v>179</v>
      </c>
      <c r="C67" s="122"/>
      <c r="F67" s="90">
        <v>0</v>
      </c>
      <c r="G67" s="90"/>
      <c r="H67" s="90">
        <v>0</v>
      </c>
      <c r="I67" s="90"/>
      <c r="J67" s="90">
        <v>175000</v>
      </c>
      <c r="K67" s="95"/>
      <c r="L67" s="90">
        <v>75000</v>
      </c>
      <c r="O67" s="92"/>
      <c r="P67" s="92"/>
      <c r="Q67" s="92"/>
    </row>
    <row r="68" spans="1:17" x14ac:dyDescent="0.7">
      <c r="A68" s="118"/>
      <c r="B68" s="85" t="s">
        <v>165</v>
      </c>
      <c r="C68" s="122"/>
      <c r="F68" s="90">
        <v>0</v>
      </c>
      <c r="G68" s="90"/>
      <c r="H68" s="90">
        <v>0</v>
      </c>
      <c r="I68" s="90"/>
      <c r="J68" s="90">
        <v>-240000</v>
      </c>
      <c r="K68" s="95"/>
      <c r="L68" s="90">
        <v>0</v>
      </c>
      <c r="O68" s="92"/>
      <c r="P68" s="92"/>
      <c r="Q68" s="92"/>
    </row>
    <row r="69" spans="1:17" x14ac:dyDescent="0.7">
      <c r="A69" s="118"/>
      <c r="B69" s="85" t="s">
        <v>180</v>
      </c>
      <c r="C69" s="122"/>
      <c r="F69" s="90">
        <v>355380</v>
      </c>
      <c r="G69" s="90"/>
      <c r="H69" s="90">
        <v>460000</v>
      </c>
      <c r="I69" s="90"/>
      <c r="J69" s="90">
        <v>355380</v>
      </c>
      <c r="K69" s="95"/>
      <c r="L69" s="90">
        <v>460000</v>
      </c>
      <c r="O69" s="92"/>
      <c r="P69" s="92"/>
      <c r="Q69" s="92"/>
    </row>
    <row r="70" spans="1:17" x14ac:dyDescent="0.7">
      <c r="A70" s="118"/>
      <c r="B70" s="85" t="s">
        <v>166</v>
      </c>
      <c r="C70" s="122"/>
      <c r="F70" s="90">
        <v>-42840</v>
      </c>
      <c r="G70" s="90"/>
      <c r="H70" s="90">
        <v>-23800</v>
      </c>
      <c r="I70" s="90"/>
      <c r="J70" s="90">
        <v>-42840</v>
      </c>
      <c r="K70" s="95"/>
      <c r="L70" s="90">
        <v>-23800</v>
      </c>
      <c r="O70" s="92"/>
      <c r="P70" s="92"/>
      <c r="Q70" s="92"/>
    </row>
    <row r="71" spans="1:17" x14ac:dyDescent="0.7">
      <c r="B71" s="85" t="s">
        <v>133</v>
      </c>
      <c r="C71" s="122"/>
      <c r="F71" s="90">
        <v>-78</v>
      </c>
      <c r="G71" s="90"/>
      <c r="H71" s="90">
        <v>-93</v>
      </c>
      <c r="I71" s="90"/>
      <c r="J71" s="90">
        <v>-38</v>
      </c>
      <c r="K71" s="95"/>
      <c r="L71" s="90">
        <v>-38</v>
      </c>
      <c r="O71" s="92"/>
      <c r="P71" s="92"/>
      <c r="Q71" s="92"/>
    </row>
    <row r="72" spans="1:17" x14ac:dyDescent="0.7">
      <c r="B72" s="85" t="s">
        <v>181</v>
      </c>
      <c r="C72" s="122"/>
      <c r="F72" s="90">
        <v>163061</v>
      </c>
      <c r="G72" s="90"/>
      <c r="H72" s="90">
        <v>41754</v>
      </c>
      <c r="I72" s="90"/>
      <c r="J72" s="90">
        <v>0</v>
      </c>
      <c r="K72" s="95"/>
      <c r="L72" s="90">
        <v>0</v>
      </c>
      <c r="O72" s="92"/>
      <c r="P72" s="92"/>
      <c r="Q72" s="92"/>
    </row>
    <row r="73" spans="1:17" x14ac:dyDescent="0.7">
      <c r="B73" s="85" t="s">
        <v>202</v>
      </c>
      <c r="C73" s="122"/>
      <c r="F73" s="90">
        <v>-3419</v>
      </c>
      <c r="G73" s="90"/>
      <c r="H73" s="90">
        <v>-1367</v>
      </c>
      <c r="I73" s="90"/>
      <c r="J73" s="90">
        <v>0</v>
      </c>
      <c r="K73" s="95"/>
      <c r="L73" s="90">
        <v>0</v>
      </c>
      <c r="O73" s="92"/>
      <c r="P73" s="92"/>
      <c r="Q73" s="92"/>
    </row>
    <row r="74" spans="1:17" x14ac:dyDescent="0.7">
      <c r="B74" s="117" t="s">
        <v>134</v>
      </c>
      <c r="E74" s="90"/>
      <c r="F74" s="90">
        <v>-23006</v>
      </c>
      <c r="G74" s="90"/>
      <c r="H74" s="90">
        <v>-16557</v>
      </c>
      <c r="I74" s="90"/>
      <c r="J74" s="90">
        <v>-24008</v>
      </c>
      <c r="K74" s="90"/>
      <c r="L74" s="90">
        <v>-16758</v>
      </c>
      <c r="O74" s="92"/>
      <c r="P74" s="92"/>
      <c r="Q74" s="92"/>
    </row>
    <row r="75" spans="1:17" x14ac:dyDescent="0.7">
      <c r="B75" s="85" t="s">
        <v>152</v>
      </c>
      <c r="C75" s="122"/>
      <c r="F75" s="95">
        <v>-356572</v>
      </c>
      <c r="G75" s="95"/>
      <c r="H75" s="95">
        <v>-894802</v>
      </c>
      <c r="I75" s="95"/>
      <c r="J75" s="95">
        <v>-356864</v>
      </c>
      <c r="K75" s="95"/>
      <c r="L75" s="95">
        <v>-894949</v>
      </c>
      <c r="M75" s="115"/>
      <c r="O75" s="92"/>
      <c r="P75" s="92"/>
      <c r="Q75" s="92"/>
    </row>
    <row r="76" spans="1:17" x14ac:dyDescent="0.7">
      <c r="A76" s="118" t="s">
        <v>135</v>
      </c>
      <c r="C76" s="122"/>
      <c r="F76" s="96">
        <f>SUM(F65:F75)</f>
        <v>-143474</v>
      </c>
      <c r="G76" s="90"/>
      <c r="H76" s="96">
        <f>SUM(H65:H75)</f>
        <v>-306865</v>
      </c>
      <c r="I76" s="90"/>
      <c r="J76" s="96">
        <f>SUM(J65:J75)</f>
        <v>-359370</v>
      </c>
      <c r="K76" s="95"/>
      <c r="L76" s="96">
        <f>SUM(L65:L75)</f>
        <v>-302545</v>
      </c>
      <c r="M76" s="92"/>
      <c r="O76" s="92"/>
      <c r="P76" s="92"/>
      <c r="Q76" s="92"/>
    </row>
    <row r="77" spans="1:17" ht="10.5" customHeight="1" x14ac:dyDescent="0.7">
      <c r="A77" s="118"/>
      <c r="C77" s="122"/>
      <c r="F77" s="98"/>
      <c r="G77" s="90"/>
      <c r="I77" s="90"/>
      <c r="J77" s="98"/>
      <c r="K77" s="95"/>
      <c r="L77" s="98"/>
      <c r="O77" s="92"/>
      <c r="P77" s="92"/>
      <c r="Q77" s="92"/>
    </row>
    <row r="78" spans="1:17" x14ac:dyDescent="0.7">
      <c r="A78" s="118" t="s">
        <v>136</v>
      </c>
      <c r="C78" s="118"/>
      <c r="F78" s="101">
        <f>F43+F63+F76</f>
        <v>-34912</v>
      </c>
      <c r="G78" s="90"/>
      <c r="H78" s="101">
        <f>H43+H63+H76</f>
        <v>24141</v>
      </c>
      <c r="I78" s="90"/>
      <c r="J78" s="101">
        <f>J43+J63+J76</f>
        <v>2040</v>
      </c>
      <c r="K78" s="95"/>
      <c r="L78" s="101">
        <f>L43+L63+L76</f>
        <v>-49801</v>
      </c>
      <c r="M78" s="92"/>
      <c r="O78" s="92"/>
      <c r="P78" s="92"/>
      <c r="Q78" s="92"/>
    </row>
    <row r="79" spans="1:17" x14ac:dyDescent="0.7">
      <c r="A79" s="118" t="s">
        <v>140</v>
      </c>
      <c r="B79" s="118"/>
      <c r="C79" s="123"/>
      <c r="D79" s="118"/>
      <c r="E79" s="124"/>
      <c r="F79" s="125">
        <f>+BS!K12</f>
        <v>237078</v>
      </c>
      <c r="G79" s="90"/>
      <c r="H79" s="125">
        <v>174707</v>
      </c>
      <c r="I79" s="90"/>
      <c r="J79" s="125">
        <f>+BS!O12</f>
        <v>34268</v>
      </c>
      <c r="K79" s="98"/>
      <c r="L79" s="125">
        <v>73876</v>
      </c>
      <c r="M79" s="126"/>
      <c r="O79" s="92"/>
      <c r="P79" s="92"/>
      <c r="Q79" s="92"/>
    </row>
    <row r="80" spans="1:17" ht="23" thickBot="1" x14ac:dyDescent="0.75">
      <c r="A80" s="118" t="s">
        <v>141</v>
      </c>
      <c r="B80" s="118"/>
      <c r="C80" s="118"/>
      <c r="D80" s="118"/>
      <c r="E80" s="127"/>
      <c r="F80" s="100">
        <f>SUM(F78:F79)</f>
        <v>202166</v>
      </c>
      <c r="G80" s="90"/>
      <c r="H80" s="100">
        <f>SUM(H78:H79)</f>
        <v>198848</v>
      </c>
      <c r="I80" s="90"/>
      <c r="J80" s="100">
        <f>SUM(J78:J79)</f>
        <v>36308</v>
      </c>
      <c r="K80" s="98"/>
      <c r="L80" s="100">
        <f>SUM(L78:L79)</f>
        <v>24075</v>
      </c>
      <c r="O80" s="92"/>
      <c r="P80" s="92"/>
      <c r="Q80" s="92"/>
    </row>
    <row r="81" spans="1:15" ht="23" thickTop="1" x14ac:dyDescent="0.7">
      <c r="A81" s="118"/>
      <c r="B81" s="118"/>
      <c r="C81" s="118"/>
      <c r="D81" s="118"/>
      <c r="E81" s="91"/>
      <c r="G81" s="90"/>
      <c r="I81" s="90"/>
      <c r="K81" s="98"/>
      <c r="L81" s="98"/>
      <c r="O81" s="92"/>
    </row>
    <row r="82" spans="1:15" x14ac:dyDescent="0.7">
      <c r="A82" s="118"/>
      <c r="B82" s="118"/>
      <c r="C82" s="118"/>
      <c r="D82" s="118"/>
      <c r="E82" s="91"/>
      <c r="F82" s="98"/>
      <c r="G82" s="98"/>
      <c r="H82" s="98"/>
      <c r="I82" s="98"/>
      <c r="J82" s="98"/>
      <c r="K82" s="98"/>
      <c r="L82" s="98"/>
      <c r="O82" s="92"/>
    </row>
    <row r="83" spans="1:15" x14ac:dyDescent="0.7">
      <c r="A83" s="118"/>
      <c r="B83" s="118"/>
      <c r="C83" s="118"/>
      <c r="D83" s="118"/>
      <c r="E83" s="91"/>
      <c r="F83" s="98"/>
      <c r="G83" s="98"/>
      <c r="H83" s="115"/>
      <c r="I83" s="98"/>
      <c r="J83" s="98"/>
      <c r="K83" s="98"/>
      <c r="L83" s="115"/>
    </row>
    <row r="84" spans="1:15" x14ac:dyDescent="0.7">
      <c r="G84" s="90"/>
      <c r="I84" s="90"/>
    </row>
    <row r="85" spans="1:15" hidden="1" x14ac:dyDescent="0.7">
      <c r="D85" s="126"/>
      <c r="G85" s="90"/>
      <c r="I85" s="90"/>
      <c r="K85" s="124"/>
      <c r="L85" s="90">
        <f>L80-BS!O12</f>
        <v>-10193</v>
      </c>
    </row>
    <row r="86" spans="1:15" hidden="1" x14ac:dyDescent="0.7">
      <c r="G86" s="90"/>
      <c r="I86" s="90"/>
      <c r="K86" s="124"/>
      <c r="L86" s="90">
        <f>+L85/2</f>
        <v>-5096.5</v>
      </c>
    </row>
    <row r="87" spans="1:15" hidden="1" x14ac:dyDescent="0.7">
      <c r="K87" s="124"/>
    </row>
    <row r="88" spans="1:15" hidden="1" x14ac:dyDescent="0.7">
      <c r="K88" s="124"/>
    </row>
    <row r="89" spans="1:15" x14ac:dyDescent="0.7">
      <c r="G89" s="90"/>
      <c r="I89" s="90"/>
    </row>
    <row r="90" spans="1:15" x14ac:dyDescent="0.7">
      <c r="G90" s="90"/>
      <c r="I90" s="90"/>
    </row>
    <row r="91" spans="1:15" x14ac:dyDescent="0.7">
      <c r="G91" s="90"/>
      <c r="I91" s="90"/>
    </row>
    <row r="92" spans="1:15" x14ac:dyDescent="0.7">
      <c r="G92" s="90"/>
      <c r="I92" s="90"/>
    </row>
    <row r="93" spans="1:15" x14ac:dyDescent="0.7">
      <c r="G93" s="90"/>
      <c r="I93" s="90"/>
    </row>
    <row r="94" spans="1:15" x14ac:dyDescent="0.7">
      <c r="G94" s="90"/>
      <c r="I94" s="90"/>
    </row>
    <row r="95" spans="1:15" x14ac:dyDescent="0.7">
      <c r="G95" s="90"/>
      <c r="I95" s="90"/>
    </row>
    <row r="96" spans="1:15" x14ac:dyDescent="0.7">
      <c r="G96" s="90"/>
      <c r="I96" s="90"/>
    </row>
    <row r="97" spans="6:9" x14ac:dyDescent="0.7">
      <c r="G97" s="90"/>
      <c r="I97" s="90"/>
    </row>
    <row r="98" spans="6:9" x14ac:dyDescent="0.7">
      <c r="F98" s="128"/>
      <c r="G98" s="90"/>
      <c r="I98" s="90"/>
    </row>
    <row r="99" spans="6:9" x14ac:dyDescent="0.7">
      <c r="F99" s="128"/>
      <c r="G99" s="90"/>
      <c r="I99" s="90"/>
    </row>
    <row r="100" spans="6:9" x14ac:dyDescent="0.7">
      <c r="F100" s="128"/>
      <c r="G100" s="90"/>
      <c r="I100" s="90"/>
    </row>
    <row r="101" spans="6:9" x14ac:dyDescent="0.7">
      <c r="F101" s="128"/>
      <c r="G101" s="90"/>
      <c r="I101" s="90"/>
    </row>
    <row r="102" spans="6:9" x14ac:dyDescent="0.7">
      <c r="F102" s="128"/>
      <c r="G102" s="90"/>
      <c r="I102" s="90"/>
    </row>
    <row r="103" spans="6:9" x14ac:dyDescent="0.7">
      <c r="F103" s="128"/>
      <c r="G103" s="90"/>
      <c r="I103" s="90"/>
    </row>
    <row r="104" spans="6:9" x14ac:dyDescent="0.7">
      <c r="G104" s="90"/>
      <c r="I104" s="90"/>
    </row>
    <row r="105" spans="6:9" x14ac:dyDescent="0.7">
      <c r="G105" s="90"/>
      <c r="I105" s="90"/>
    </row>
    <row r="106" spans="6:9" x14ac:dyDescent="0.7">
      <c r="G106" s="90"/>
      <c r="I106" s="90"/>
    </row>
    <row r="107" spans="6:9" x14ac:dyDescent="0.7">
      <c r="G107" s="90"/>
      <c r="I107" s="90"/>
    </row>
    <row r="108" spans="6:9" x14ac:dyDescent="0.7">
      <c r="G108" s="90"/>
      <c r="I108" s="90"/>
    </row>
    <row r="109" spans="6:9" x14ac:dyDescent="0.7">
      <c r="G109" s="90"/>
      <c r="I109" s="90"/>
    </row>
    <row r="110" spans="6:9" x14ac:dyDescent="0.7">
      <c r="G110" s="90"/>
      <c r="I110" s="90"/>
    </row>
    <row r="111" spans="6:9" x14ac:dyDescent="0.7">
      <c r="G111" s="90"/>
      <c r="I111" s="90"/>
    </row>
    <row r="112" spans="6:9" x14ac:dyDescent="0.7">
      <c r="G112" s="90"/>
      <c r="I112" s="90"/>
    </row>
    <row r="113" spans="7:9" x14ac:dyDescent="0.7">
      <c r="G113" s="90"/>
      <c r="I113" s="90"/>
    </row>
    <row r="114" spans="7:9" x14ac:dyDescent="0.7">
      <c r="G114" s="90"/>
      <c r="I114" s="90"/>
    </row>
    <row r="115" spans="7:9" x14ac:dyDescent="0.7">
      <c r="G115" s="90"/>
      <c r="I115" s="90"/>
    </row>
    <row r="116" spans="7:9" x14ac:dyDescent="0.7">
      <c r="G116" s="90"/>
      <c r="I116" s="90"/>
    </row>
    <row r="117" spans="7:9" x14ac:dyDescent="0.7">
      <c r="G117" s="90"/>
      <c r="I117" s="90"/>
    </row>
    <row r="118" spans="7:9" x14ac:dyDescent="0.7">
      <c r="G118" s="90"/>
      <c r="I118" s="90"/>
    </row>
    <row r="119" spans="7:9" x14ac:dyDescent="0.7">
      <c r="G119" s="90"/>
      <c r="I119" s="90"/>
    </row>
    <row r="120" spans="7:9" x14ac:dyDescent="0.7">
      <c r="G120" s="90"/>
      <c r="I120" s="90"/>
    </row>
    <row r="121" spans="7:9" x14ac:dyDescent="0.7">
      <c r="G121" s="90"/>
      <c r="I121" s="90"/>
    </row>
    <row r="122" spans="7:9" x14ac:dyDescent="0.7">
      <c r="G122" s="90"/>
      <c r="I122" s="90"/>
    </row>
    <row r="123" spans="7:9" x14ac:dyDescent="0.7">
      <c r="G123" s="90"/>
      <c r="I123" s="90"/>
    </row>
    <row r="124" spans="7:9" x14ac:dyDescent="0.7">
      <c r="G124" s="90"/>
      <c r="I124" s="90"/>
    </row>
    <row r="125" spans="7:9" x14ac:dyDescent="0.7">
      <c r="G125" s="90"/>
      <c r="I125" s="90"/>
    </row>
    <row r="126" spans="7:9" x14ac:dyDescent="0.7">
      <c r="G126" s="90"/>
      <c r="I126" s="90"/>
    </row>
    <row r="127" spans="7:9" x14ac:dyDescent="0.7">
      <c r="G127" s="90"/>
      <c r="I127" s="90"/>
    </row>
    <row r="128" spans="7:9" x14ac:dyDescent="0.7">
      <c r="G128" s="90"/>
      <c r="I128" s="90"/>
    </row>
    <row r="129" spans="7:9" x14ac:dyDescent="0.7">
      <c r="G129" s="90"/>
      <c r="I129" s="90"/>
    </row>
    <row r="130" spans="7:9" x14ac:dyDescent="0.7">
      <c r="G130" s="90"/>
      <c r="I130" s="90"/>
    </row>
    <row r="131" spans="7:9" x14ac:dyDescent="0.7">
      <c r="G131" s="90"/>
      <c r="I131" s="90"/>
    </row>
    <row r="132" spans="7:9" x14ac:dyDescent="0.7">
      <c r="G132" s="90"/>
      <c r="I132" s="90"/>
    </row>
    <row r="133" spans="7:9" x14ac:dyDescent="0.7">
      <c r="G133" s="90"/>
      <c r="I133" s="90"/>
    </row>
    <row r="134" spans="7:9" x14ac:dyDescent="0.7">
      <c r="G134" s="90"/>
      <c r="I134" s="90"/>
    </row>
    <row r="135" spans="7:9" x14ac:dyDescent="0.7">
      <c r="G135" s="90"/>
      <c r="I135" s="90"/>
    </row>
    <row r="136" spans="7:9" x14ac:dyDescent="0.7">
      <c r="G136" s="90"/>
      <c r="I136" s="90"/>
    </row>
    <row r="137" spans="7:9" x14ac:dyDescent="0.7">
      <c r="G137" s="90"/>
      <c r="I137" s="90"/>
    </row>
    <row r="138" spans="7:9" x14ac:dyDescent="0.7">
      <c r="G138" s="90"/>
      <c r="I138" s="90"/>
    </row>
    <row r="139" spans="7:9" x14ac:dyDescent="0.7">
      <c r="G139" s="90"/>
      <c r="I139" s="90"/>
    </row>
    <row r="140" spans="7:9" x14ac:dyDescent="0.7">
      <c r="G140" s="90"/>
      <c r="I140" s="90"/>
    </row>
    <row r="141" spans="7:9" x14ac:dyDescent="0.7">
      <c r="G141" s="90"/>
      <c r="I141" s="90"/>
    </row>
    <row r="142" spans="7:9" x14ac:dyDescent="0.7">
      <c r="G142" s="90"/>
      <c r="I142" s="90"/>
    </row>
    <row r="143" spans="7:9" x14ac:dyDescent="0.7">
      <c r="G143" s="90"/>
      <c r="I143" s="90"/>
    </row>
    <row r="144" spans="7:9" x14ac:dyDescent="0.7">
      <c r="G144" s="90"/>
      <c r="I144" s="90"/>
    </row>
    <row r="145" spans="7:9" x14ac:dyDescent="0.7">
      <c r="G145" s="90"/>
      <c r="I145" s="90"/>
    </row>
    <row r="146" spans="7:9" x14ac:dyDescent="0.7">
      <c r="G146" s="90"/>
      <c r="I146" s="90"/>
    </row>
    <row r="147" spans="7:9" x14ac:dyDescent="0.7">
      <c r="G147" s="90"/>
      <c r="I147" s="90"/>
    </row>
    <row r="148" spans="7:9" x14ac:dyDescent="0.7">
      <c r="G148" s="90"/>
      <c r="I148" s="90"/>
    </row>
    <row r="149" spans="7:9" x14ac:dyDescent="0.7">
      <c r="G149" s="90"/>
      <c r="I149" s="90"/>
    </row>
    <row r="150" spans="7:9" x14ac:dyDescent="0.7">
      <c r="G150" s="90"/>
      <c r="I150" s="90"/>
    </row>
    <row r="151" spans="7:9" x14ac:dyDescent="0.7">
      <c r="G151" s="90"/>
      <c r="I151" s="90"/>
    </row>
    <row r="152" spans="7:9" x14ac:dyDescent="0.7">
      <c r="G152" s="90"/>
      <c r="I152" s="90"/>
    </row>
    <row r="153" spans="7:9" x14ac:dyDescent="0.7">
      <c r="G153" s="90"/>
      <c r="I153" s="90"/>
    </row>
    <row r="154" spans="7:9" x14ac:dyDescent="0.7">
      <c r="G154" s="90"/>
      <c r="I154" s="90"/>
    </row>
    <row r="155" spans="7:9" x14ac:dyDescent="0.7">
      <c r="G155" s="90"/>
      <c r="I155" s="90"/>
    </row>
    <row r="156" spans="7:9" x14ac:dyDescent="0.7">
      <c r="G156" s="90"/>
      <c r="I156" s="90"/>
    </row>
    <row r="157" spans="7:9" x14ac:dyDescent="0.7">
      <c r="G157" s="90"/>
      <c r="I157" s="90"/>
    </row>
    <row r="158" spans="7:9" x14ac:dyDescent="0.7">
      <c r="G158" s="90"/>
      <c r="I158" s="90"/>
    </row>
    <row r="159" spans="7:9" x14ac:dyDescent="0.7">
      <c r="G159" s="90"/>
      <c r="I159" s="90"/>
    </row>
    <row r="160" spans="7:9" x14ac:dyDescent="0.7">
      <c r="G160" s="90"/>
      <c r="I160" s="90"/>
    </row>
    <row r="161" spans="7:9" x14ac:dyDescent="0.7">
      <c r="G161" s="90"/>
      <c r="I161" s="90"/>
    </row>
    <row r="162" spans="7:9" x14ac:dyDescent="0.7">
      <c r="G162" s="90"/>
      <c r="I162" s="90"/>
    </row>
    <row r="163" spans="7:9" x14ac:dyDescent="0.7">
      <c r="G163" s="90"/>
      <c r="I163" s="90"/>
    </row>
    <row r="164" spans="7:9" x14ac:dyDescent="0.7">
      <c r="G164" s="90"/>
      <c r="I164" s="90"/>
    </row>
    <row r="165" spans="7:9" x14ac:dyDescent="0.7">
      <c r="G165" s="90"/>
      <c r="I165" s="90"/>
    </row>
    <row r="166" spans="7:9" x14ac:dyDescent="0.7">
      <c r="G166" s="90"/>
      <c r="I166" s="90"/>
    </row>
    <row r="167" spans="7:9" x14ac:dyDescent="0.7">
      <c r="G167" s="90"/>
      <c r="I167" s="90"/>
    </row>
    <row r="168" spans="7:9" x14ac:dyDescent="0.7">
      <c r="G168" s="90"/>
      <c r="I168" s="90"/>
    </row>
    <row r="169" spans="7:9" x14ac:dyDescent="0.7">
      <c r="G169" s="90"/>
      <c r="I169" s="90"/>
    </row>
    <row r="170" spans="7:9" x14ac:dyDescent="0.7">
      <c r="G170" s="90"/>
      <c r="I170" s="90"/>
    </row>
    <row r="171" spans="7:9" x14ac:dyDescent="0.7">
      <c r="G171" s="90"/>
      <c r="I171" s="90"/>
    </row>
    <row r="172" spans="7:9" x14ac:dyDescent="0.7">
      <c r="G172" s="90"/>
      <c r="I172" s="90"/>
    </row>
    <row r="173" spans="7:9" x14ac:dyDescent="0.7">
      <c r="G173" s="90"/>
      <c r="I173" s="90"/>
    </row>
    <row r="174" spans="7:9" x14ac:dyDescent="0.7">
      <c r="G174" s="90"/>
      <c r="I174" s="90"/>
    </row>
    <row r="175" spans="7:9" x14ac:dyDescent="0.7">
      <c r="G175" s="90"/>
      <c r="I175" s="90"/>
    </row>
    <row r="176" spans="7:9" x14ac:dyDescent="0.7">
      <c r="G176" s="90"/>
      <c r="I176" s="90"/>
    </row>
    <row r="177" spans="7:9" x14ac:dyDescent="0.7">
      <c r="G177" s="90"/>
      <c r="I177" s="90"/>
    </row>
    <row r="178" spans="7:9" x14ac:dyDescent="0.7">
      <c r="G178" s="90"/>
      <c r="I178" s="90"/>
    </row>
    <row r="179" spans="7:9" x14ac:dyDescent="0.7">
      <c r="G179" s="90"/>
      <c r="I179" s="90"/>
    </row>
    <row r="180" spans="7:9" x14ac:dyDescent="0.7">
      <c r="G180" s="90"/>
      <c r="I180" s="90"/>
    </row>
    <row r="181" spans="7:9" x14ac:dyDescent="0.7">
      <c r="G181" s="90"/>
      <c r="I181" s="90"/>
    </row>
    <row r="182" spans="7:9" x14ac:dyDescent="0.7">
      <c r="G182" s="90"/>
      <c r="I182" s="90"/>
    </row>
    <row r="183" spans="7:9" x14ac:dyDescent="0.7">
      <c r="G183" s="90"/>
      <c r="I183" s="90"/>
    </row>
    <row r="184" spans="7:9" x14ac:dyDescent="0.7">
      <c r="G184" s="90"/>
      <c r="I184" s="90"/>
    </row>
    <row r="185" spans="7:9" x14ac:dyDescent="0.7">
      <c r="G185" s="90"/>
      <c r="I185" s="90"/>
    </row>
    <row r="186" spans="7:9" x14ac:dyDescent="0.7">
      <c r="G186" s="90"/>
      <c r="I186" s="90"/>
    </row>
    <row r="187" spans="7:9" x14ac:dyDescent="0.7">
      <c r="G187" s="90"/>
      <c r="I187" s="90"/>
    </row>
    <row r="188" spans="7:9" x14ac:dyDescent="0.7">
      <c r="G188" s="90"/>
      <c r="I188" s="90"/>
    </row>
    <row r="189" spans="7:9" x14ac:dyDescent="0.7">
      <c r="G189" s="90"/>
      <c r="I189" s="90"/>
    </row>
    <row r="190" spans="7:9" x14ac:dyDescent="0.7">
      <c r="G190" s="90"/>
      <c r="I190" s="90"/>
    </row>
    <row r="191" spans="7:9" x14ac:dyDescent="0.7">
      <c r="G191" s="90"/>
      <c r="I191" s="90"/>
    </row>
    <row r="192" spans="7:9" x14ac:dyDescent="0.7">
      <c r="G192" s="90"/>
      <c r="I192" s="90"/>
    </row>
    <row r="193" spans="7:9" x14ac:dyDescent="0.7">
      <c r="G193" s="90"/>
      <c r="I193" s="90"/>
    </row>
    <row r="194" spans="7:9" x14ac:dyDescent="0.7">
      <c r="G194" s="90"/>
      <c r="I194" s="90"/>
    </row>
    <row r="195" spans="7:9" x14ac:dyDescent="0.7">
      <c r="G195" s="90"/>
      <c r="I195" s="90"/>
    </row>
    <row r="196" spans="7:9" x14ac:dyDescent="0.7">
      <c r="G196" s="90"/>
      <c r="I196" s="90"/>
    </row>
    <row r="197" spans="7:9" x14ac:dyDescent="0.7">
      <c r="G197" s="90"/>
      <c r="I197" s="90"/>
    </row>
    <row r="198" spans="7:9" x14ac:dyDescent="0.7">
      <c r="G198" s="90"/>
      <c r="I198" s="90"/>
    </row>
    <row r="199" spans="7:9" x14ac:dyDescent="0.7">
      <c r="G199" s="90"/>
      <c r="I199" s="90"/>
    </row>
    <row r="200" spans="7:9" x14ac:dyDescent="0.7">
      <c r="G200" s="90"/>
      <c r="I200" s="90"/>
    </row>
    <row r="201" spans="7:9" x14ac:dyDescent="0.7">
      <c r="G201" s="90"/>
      <c r="I201" s="90"/>
    </row>
    <row r="202" spans="7:9" x14ac:dyDescent="0.7">
      <c r="G202" s="90"/>
      <c r="I202" s="90"/>
    </row>
    <row r="203" spans="7:9" x14ac:dyDescent="0.7">
      <c r="G203" s="90"/>
      <c r="I203" s="90"/>
    </row>
    <row r="204" spans="7:9" x14ac:dyDescent="0.7">
      <c r="G204" s="90"/>
      <c r="I204" s="90"/>
    </row>
    <row r="205" spans="7:9" x14ac:dyDescent="0.7">
      <c r="G205" s="90"/>
      <c r="I205" s="90"/>
    </row>
    <row r="206" spans="7:9" x14ac:dyDescent="0.7">
      <c r="G206" s="90"/>
      <c r="I206" s="90"/>
    </row>
    <row r="207" spans="7:9" x14ac:dyDescent="0.7">
      <c r="G207" s="90"/>
      <c r="I207" s="90"/>
    </row>
    <row r="208" spans="7:9" x14ac:dyDescent="0.7">
      <c r="G208" s="90"/>
      <c r="I208" s="90"/>
    </row>
    <row r="209" spans="7:9" x14ac:dyDescent="0.7">
      <c r="G209" s="90"/>
      <c r="I209" s="90"/>
    </row>
    <row r="210" spans="7:9" x14ac:dyDescent="0.7">
      <c r="G210" s="90"/>
      <c r="I210" s="90"/>
    </row>
    <row r="211" spans="7:9" x14ac:dyDescent="0.7">
      <c r="G211" s="90"/>
      <c r="I211" s="90"/>
    </row>
    <row r="212" spans="7:9" x14ac:dyDescent="0.7">
      <c r="G212" s="90"/>
      <c r="I212" s="90"/>
    </row>
    <row r="213" spans="7:9" x14ac:dyDescent="0.7">
      <c r="G213" s="90"/>
      <c r="I213" s="90"/>
    </row>
    <row r="214" spans="7:9" x14ac:dyDescent="0.7">
      <c r="G214" s="90"/>
      <c r="I214" s="90"/>
    </row>
    <row r="215" spans="7:9" x14ac:dyDescent="0.7">
      <c r="G215" s="90"/>
      <c r="I215" s="90"/>
    </row>
    <row r="216" spans="7:9" x14ac:dyDescent="0.7">
      <c r="G216" s="90"/>
      <c r="I216" s="90"/>
    </row>
    <row r="217" spans="7:9" x14ac:dyDescent="0.7">
      <c r="G217" s="90"/>
      <c r="I217" s="90"/>
    </row>
    <row r="218" spans="7:9" x14ac:dyDescent="0.7">
      <c r="G218" s="90"/>
      <c r="I218" s="90"/>
    </row>
    <row r="219" spans="7:9" x14ac:dyDescent="0.7">
      <c r="G219" s="90"/>
      <c r="I219" s="90"/>
    </row>
    <row r="220" spans="7:9" x14ac:dyDescent="0.7">
      <c r="G220" s="90"/>
      <c r="I220" s="90"/>
    </row>
    <row r="221" spans="7:9" x14ac:dyDescent="0.7">
      <c r="G221" s="90"/>
      <c r="I221" s="90"/>
    </row>
    <row r="222" spans="7:9" x14ac:dyDescent="0.7">
      <c r="G222" s="90"/>
      <c r="I222" s="90"/>
    </row>
    <row r="223" spans="7:9" x14ac:dyDescent="0.7">
      <c r="G223" s="90"/>
      <c r="I223" s="90"/>
    </row>
    <row r="224" spans="7:9" x14ac:dyDescent="0.7">
      <c r="G224" s="90"/>
      <c r="I224" s="90"/>
    </row>
    <row r="225" spans="7:9" x14ac:dyDescent="0.7">
      <c r="G225" s="90"/>
      <c r="I225" s="90"/>
    </row>
    <row r="226" spans="7:9" x14ac:dyDescent="0.7">
      <c r="G226" s="90"/>
      <c r="I226" s="90"/>
    </row>
    <row r="227" spans="7:9" x14ac:dyDescent="0.7">
      <c r="G227" s="90"/>
      <c r="I227" s="90"/>
    </row>
    <row r="228" spans="7:9" x14ac:dyDescent="0.7">
      <c r="G228" s="90"/>
      <c r="I228" s="90"/>
    </row>
    <row r="229" spans="7:9" x14ac:dyDescent="0.7">
      <c r="G229" s="90"/>
      <c r="I229" s="90"/>
    </row>
    <row r="230" spans="7:9" x14ac:dyDescent="0.7">
      <c r="G230" s="90"/>
      <c r="I230" s="90"/>
    </row>
    <row r="231" spans="7:9" x14ac:dyDescent="0.7">
      <c r="G231" s="90"/>
      <c r="I231" s="90"/>
    </row>
    <row r="232" spans="7:9" x14ac:dyDescent="0.7">
      <c r="G232" s="90"/>
      <c r="I232" s="90"/>
    </row>
    <row r="233" spans="7:9" x14ac:dyDescent="0.7">
      <c r="G233" s="90"/>
      <c r="I233" s="90"/>
    </row>
    <row r="234" spans="7:9" x14ac:dyDescent="0.7">
      <c r="G234" s="90"/>
      <c r="I234" s="90"/>
    </row>
    <row r="235" spans="7:9" x14ac:dyDescent="0.7">
      <c r="G235" s="90"/>
      <c r="I235" s="90"/>
    </row>
    <row r="236" spans="7:9" x14ac:dyDescent="0.7">
      <c r="G236" s="90"/>
      <c r="I236" s="90"/>
    </row>
    <row r="237" spans="7:9" x14ac:dyDescent="0.7">
      <c r="G237" s="90"/>
      <c r="I237" s="90"/>
    </row>
    <row r="238" spans="7:9" x14ac:dyDescent="0.7">
      <c r="G238" s="90"/>
      <c r="I238" s="90"/>
    </row>
    <row r="239" spans="7:9" x14ac:dyDescent="0.7">
      <c r="G239" s="90"/>
      <c r="I239" s="90"/>
    </row>
    <row r="240" spans="7:9" x14ac:dyDescent="0.7">
      <c r="G240" s="90"/>
      <c r="I240" s="90"/>
    </row>
    <row r="241" spans="7:9" x14ac:dyDescent="0.7">
      <c r="G241" s="90"/>
      <c r="I241" s="90"/>
    </row>
    <row r="242" spans="7:9" x14ac:dyDescent="0.7">
      <c r="G242" s="90"/>
      <c r="I242" s="90"/>
    </row>
    <row r="243" spans="7:9" x14ac:dyDescent="0.7">
      <c r="G243" s="90"/>
      <c r="I243" s="90"/>
    </row>
    <row r="244" spans="7:9" x14ac:dyDescent="0.7">
      <c r="G244" s="90"/>
      <c r="I244" s="90"/>
    </row>
    <row r="245" spans="7:9" x14ac:dyDescent="0.7">
      <c r="G245" s="90"/>
      <c r="I245" s="90"/>
    </row>
    <row r="246" spans="7:9" x14ac:dyDescent="0.7">
      <c r="G246" s="90"/>
      <c r="I246" s="90"/>
    </row>
    <row r="247" spans="7:9" x14ac:dyDescent="0.7">
      <c r="G247" s="90"/>
      <c r="I247" s="90"/>
    </row>
    <row r="248" spans="7:9" x14ac:dyDescent="0.7">
      <c r="G248" s="90"/>
      <c r="I248" s="90"/>
    </row>
    <row r="249" spans="7:9" x14ac:dyDescent="0.7">
      <c r="G249" s="90"/>
      <c r="I249" s="90"/>
    </row>
    <row r="250" spans="7:9" x14ac:dyDescent="0.7">
      <c r="G250" s="90"/>
      <c r="I250" s="90"/>
    </row>
    <row r="251" spans="7:9" x14ac:dyDescent="0.7">
      <c r="G251" s="90"/>
      <c r="I251" s="90"/>
    </row>
    <row r="252" spans="7:9" x14ac:dyDescent="0.7">
      <c r="G252" s="90"/>
      <c r="I252" s="90"/>
    </row>
    <row r="253" spans="7:9" x14ac:dyDescent="0.7">
      <c r="G253" s="90"/>
      <c r="I253" s="90"/>
    </row>
    <row r="254" spans="7:9" x14ac:dyDescent="0.7">
      <c r="G254" s="90"/>
      <c r="I254" s="90"/>
    </row>
    <row r="255" spans="7:9" x14ac:dyDescent="0.7">
      <c r="G255" s="90"/>
      <c r="I255" s="90"/>
    </row>
    <row r="256" spans="7:9" x14ac:dyDescent="0.7">
      <c r="G256" s="90"/>
      <c r="I256" s="90"/>
    </row>
    <row r="257" spans="7:9" x14ac:dyDescent="0.7">
      <c r="G257" s="90"/>
      <c r="I257" s="90"/>
    </row>
    <row r="258" spans="7:9" x14ac:dyDescent="0.7">
      <c r="G258" s="90"/>
      <c r="I258" s="90"/>
    </row>
    <row r="259" spans="7:9" x14ac:dyDescent="0.7">
      <c r="G259" s="90"/>
      <c r="I259" s="90"/>
    </row>
    <row r="260" spans="7:9" x14ac:dyDescent="0.7">
      <c r="G260" s="90"/>
      <c r="I260" s="90"/>
    </row>
    <row r="261" spans="7:9" x14ac:dyDescent="0.7">
      <c r="G261" s="90"/>
      <c r="I261" s="90"/>
    </row>
    <row r="262" spans="7:9" x14ac:dyDescent="0.7">
      <c r="G262" s="90"/>
      <c r="I262" s="90"/>
    </row>
    <row r="263" spans="7:9" x14ac:dyDescent="0.7">
      <c r="G263" s="90"/>
      <c r="I263" s="90"/>
    </row>
    <row r="264" spans="7:9" x14ac:dyDescent="0.7">
      <c r="G264" s="90"/>
      <c r="I264" s="90"/>
    </row>
    <row r="265" spans="7:9" x14ac:dyDescent="0.7">
      <c r="G265" s="90"/>
      <c r="I265" s="90"/>
    </row>
    <row r="266" spans="7:9" x14ac:dyDescent="0.7">
      <c r="G266" s="90"/>
      <c r="I266" s="90"/>
    </row>
    <row r="267" spans="7:9" x14ac:dyDescent="0.7">
      <c r="G267" s="90"/>
      <c r="I267" s="90"/>
    </row>
    <row r="268" spans="7:9" x14ac:dyDescent="0.7">
      <c r="G268" s="90"/>
      <c r="I268" s="90"/>
    </row>
    <row r="269" spans="7:9" x14ac:dyDescent="0.7">
      <c r="G269" s="90"/>
      <c r="I269" s="90"/>
    </row>
    <row r="270" spans="7:9" x14ac:dyDescent="0.7">
      <c r="G270" s="90"/>
      <c r="I270" s="90"/>
    </row>
    <row r="271" spans="7:9" x14ac:dyDescent="0.7">
      <c r="G271" s="90"/>
      <c r="I271" s="90"/>
    </row>
    <row r="272" spans="7:9" x14ac:dyDescent="0.7">
      <c r="G272" s="90"/>
      <c r="I272" s="90"/>
    </row>
    <row r="273" spans="7:9" x14ac:dyDescent="0.7">
      <c r="G273" s="90"/>
      <c r="I273" s="90"/>
    </row>
    <row r="274" spans="7:9" x14ac:dyDescent="0.7">
      <c r="G274" s="90"/>
      <c r="I274" s="90"/>
    </row>
    <row r="275" spans="7:9" x14ac:dyDescent="0.7">
      <c r="G275" s="90"/>
      <c r="I275" s="90"/>
    </row>
    <row r="276" spans="7:9" x14ac:dyDescent="0.7">
      <c r="G276" s="90"/>
      <c r="I276" s="90"/>
    </row>
    <row r="277" spans="7:9" x14ac:dyDescent="0.7">
      <c r="G277" s="90"/>
      <c r="I277" s="90"/>
    </row>
    <row r="278" spans="7:9" x14ac:dyDescent="0.7">
      <c r="G278" s="90"/>
      <c r="I278" s="90"/>
    </row>
    <row r="279" spans="7:9" x14ac:dyDescent="0.7">
      <c r="G279" s="90"/>
      <c r="I279" s="90"/>
    </row>
    <row r="280" spans="7:9" x14ac:dyDescent="0.7">
      <c r="G280" s="90"/>
      <c r="I280" s="90"/>
    </row>
    <row r="281" spans="7:9" x14ac:dyDescent="0.7">
      <c r="G281" s="90"/>
      <c r="I281" s="90"/>
    </row>
    <row r="282" spans="7:9" x14ac:dyDescent="0.7">
      <c r="G282" s="90"/>
      <c r="I282" s="90"/>
    </row>
    <row r="283" spans="7:9" x14ac:dyDescent="0.7">
      <c r="G283" s="90"/>
      <c r="I283" s="90"/>
    </row>
    <row r="284" spans="7:9" x14ac:dyDescent="0.7">
      <c r="G284" s="90"/>
      <c r="I284" s="90"/>
    </row>
    <row r="285" spans="7:9" x14ac:dyDescent="0.7">
      <c r="G285" s="90"/>
      <c r="I285" s="90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1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Panchanok Mongkolsong</cp:lastModifiedBy>
  <cp:revision/>
  <cp:lastPrinted>2023-11-03T08:50:48Z</cp:lastPrinted>
  <dcterms:created xsi:type="dcterms:W3CDTF">2000-10-30T05:03:03Z</dcterms:created>
  <dcterms:modified xsi:type="dcterms:W3CDTF">2023-11-03T09:31:15Z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