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New folder\WP\FS\65\RJH\กลต\FS E Q1'65\"/>
    </mc:Choice>
  </mc:AlternateContent>
  <xr:revisionPtr revIDLastSave="0" documentId="13_ncr:1_{E3497B31-42B6-4F23-91F0-9A9CBB5F4D63}" xr6:coauthVersionLast="47" xr6:coauthVersionMax="47" xr10:uidLastSave="{00000000-0000-0000-0000-000000000000}"/>
  <bookViews>
    <workbookView xWindow="-110" yWindow="-110" windowWidth="19420" windowHeight="10300" tabRatio="836" activeTab="2" xr2:uid="{00000000-000D-0000-FFFF-FFFF00000000}"/>
  </bookViews>
  <sheets>
    <sheet name="BS" sheetId="69" r:id="rId1"/>
    <sheet name="PL 3m" sheetId="83" r:id="rId2"/>
    <sheet name="CE-Conso" sheetId="80" r:id="rId3"/>
    <sheet name="CE-Separate" sheetId="81" r:id="rId4"/>
    <sheet name="CF" sheetId="74" r:id="rId5"/>
  </sheets>
  <definedNames>
    <definedName name="_xlnm.Print_Area" localSheetId="0">BS!$A$1:$O$76</definedName>
    <definedName name="_xlnm.Print_Area" localSheetId="2">'CE-Conso'!$A$1:$AA$29</definedName>
    <definedName name="_xlnm.Print_Area" localSheetId="3">'CE-Separate'!$A$1:$S$28</definedName>
    <definedName name="_xlnm.Print_Area" localSheetId="4">CF!$A$1:$L$66</definedName>
    <definedName name="_xlnm.Print_Area" localSheetId="1">'PL 3m'!$A$1:$K$47</definedName>
    <definedName name="_xlnm.Print_Titles" localSheetId="0">BS!$1:$9</definedName>
    <definedName name="_xlnm.Print_Titles" localSheetId="4">CF!$1:$10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5" i="83" l="1"/>
  <c r="G15" i="83"/>
  <c r="I15" i="83"/>
  <c r="K15" i="83"/>
  <c r="A3" i="81" l="1"/>
  <c r="H54" i="74" l="1"/>
  <c r="F54" i="74"/>
  <c r="L54" i="74"/>
  <c r="J54" i="74"/>
  <c r="M18" i="80" l="1"/>
  <c r="Y17" i="80" l="1"/>
  <c r="Y19" i="80" s="1"/>
  <c r="Y20" i="80" s="1"/>
  <c r="J14" i="74" l="1"/>
  <c r="F62" i="74" l="1"/>
  <c r="F65" i="74"/>
  <c r="F27" i="74" l="1"/>
  <c r="Q18" i="80" l="1"/>
  <c r="Q18" i="81"/>
  <c r="AA15" i="80"/>
  <c r="E31" i="83"/>
  <c r="E33" i="83" s="1"/>
  <c r="U15" i="80"/>
  <c r="E20" i="83" l="1"/>
  <c r="I56" i="69"/>
  <c r="M18" i="81" l="1"/>
  <c r="I31" i="83"/>
  <c r="Q19" i="81" l="1"/>
  <c r="Q20" i="81" s="1"/>
  <c r="I33" i="83"/>
  <c r="S15" i="81"/>
  <c r="K31" i="83"/>
  <c r="G31" i="83"/>
  <c r="M25" i="80" s="1"/>
  <c r="S18" i="81" l="1"/>
  <c r="L14" i="74" l="1"/>
  <c r="K19" i="80"/>
  <c r="K20" i="80" s="1"/>
  <c r="M50" i="69"/>
  <c r="M56" i="69"/>
  <c r="I29" i="69"/>
  <c r="H62" i="74"/>
  <c r="Q26" i="81"/>
  <c r="Q27" i="81" s="1"/>
  <c r="M71" i="69"/>
  <c r="O26" i="81"/>
  <c r="O27" i="81" s="1"/>
  <c r="O19" i="81"/>
  <c r="O20" i="81" s="1"/>
  <c r="K26" i="81"/>
  <c r="K27" i="81" s="1"/>
  <c r="K19" i="81"/>
  <c r="K20" i="81" s="1"/>
  <c r="U25" i="80"/>
  <c r="U24" i="80"/>
  <c r="U22" i="80"/>
  <c r="U18" i="80"/>
  <c r="W18" i="80" s="1"/>
  <c r="U17" i="80"/>
  <c r="U19" i="80" l="1"/>
  <c r="U20" i="80" s="1"/>
  <c r="AA18" i="80"/>
  <c r="M68" i="69"/>
  <c r="M57" i="69"/>
  <c r="M70" i="69"/>
  <c r="U26" i="80"/>
  <c r="U27" i="80" s="1"/>
  <c r="S26" i="80"/>
  <c r="S27" i="80" s="1"/>
  <c r="S19" i="80"/>
  <c r="S20" i="80" s="1"/>
  <c r="O26" i="80"/>
  <c r="O27" i="80" s="1"/>
  <c r="K26" i="80"/>
  <c r="K27" i="80" s="1"/>
  <c r="J19" i="80"/>
  <c r="I71" i="69" l="1"/>
  <c r="I68" i="69"/>
  <c r="J20" i="80"/>
  <c r="M29" i="69"/>
  <c r="O29" i="69"/>
  <c r="K29" i="69"/>
  <c r="O72" i="69"/>
  <c r="H14" i="74" l="1"/>
  <c r="K50" i="69" l="1"/>
  <c r="G33" i="83" l="1"/>
  <c r="K20" i="83"/>
  <c r="I20" i="83"/>
  <c r="G20" i="83"/>
  <c r="K21" i="83" l="1"/>
  <c r="K23" i="83" s="1"/>
  <c r="L12" i="74" s="1"/>
  <c r="G21" i="83"/>
  <c r="G23" i="83" s="1"/>
  <c r="H12" i="74" l="1"/>
  <c r="G39" i="83"/>
  <c r="G37" i="83" s="1"/>
  <c r="G34" i="83"/>
  <c r="G44" i="83" s="1"/>
  <c r="G42" i="83" s="1"/>
  <c r="M24" i="80" l="1"/>
  <c r="W24" i="80" s="1"/>
  <c r="L62" i="74" l="1"/>
  <c r="J62" i="74"/>
  <c r="O56" i="69"/>
  <c r="K56" i="69"/>
  <c r="K57" i="69" s="1"/>
  <c r="O50" i="69"/>
  <c r="O57" i="69" l="1"/>
  <c r="I50" i="69"/>
  <c r="I57" i="69" s="1"/>
  <c r="I18" i="69"/>
  <c r="I30" i="69" s="1"/>
  <c r="E21" i="83" l="1"/>
  <c r="E23" i="83" s="1"/>
  <c r="E39" i="83" l="1"/>
  <c r="E37" i="83" s="1"/>
  <c r="E34" i="83"/>
  <c r="E44" i="83" s="1"/>
  <c r="E42" i="83" s="1"/>
  <c r="M25" i="81"/>
  <c r="M17" i="80" l="1"/>
  <c r="W17" i="80" s="1"/>
  <c r="Y24" i="80"/>
  <c r="A3" i="74"/>
  <c r="K33" i="83"/>
  <c r="K34" i="83" s="1"/>
  <c r="O18" i="69"/>
  <c r="M18" i="69"/>
  <c r="M30" i="69" s="1"/>
  <c r="K18" i="69"/>
  <c r="K30" i="69" s="1"/>
  <c r="Q26" i="80"/>
  <c r="Q27" i="80" s="1"/>
  <c r="J65" i="74"/>
  <c r="E26" i="80"/>
  <c r="E27" i="80" s="1"/>
  <c r="G26" i="80"/>
  <c r="G27" i="80" s="1"/>
  <c r="I26" i="80"/>
  <c r="I27" i="80" s="1"/>
  <c r="I19" i="81"/>
  <c r="I20" i="81" s="1"/>
  <c r="O74" i="69"/>
  <c r="K72" i="69"/>
  <c r="G26" i="81"/>
  <c r="G27" i="81" s="1"/>
  <c r="G19" i="81"/>
  <c r="G20" i="81" s="1"/>
  <c r="Q19" i="80"/>
  <c r="Q20" i="80" s="1"/>
  <c r="G19" i="80"/>
  <c r="G20" i="80" s="1"/>
  <c r="I26" i="81"/>
  <c r="I27" i="81" s="1"/>
  <c r="E26" i="81"/>
  <c r="E27" i="81" s="1"/>
  <c r="E19" i="81"/>
  <c r="E20" i="81" s="1"/>
  <c r="I19" i="80"/>
  <c r="I20" i="80" s="1"/>
  <c r="E19" i="80"/>
  <c r="E20" i="80" s="1"/>
  <c r="S25" i="81"/>
  <c r="M19" i="80" l="1"/>
  <c r="M20" i="80" s="1"/>
  <c r="AA17" i="80"/>
  <c r="W19" i="80"/>
  <c r="W20" i="80" s="1"/>
  <c r="Y26" i="80"/>
  <c r="Y27" i="80" s="1"/>
  <c r="AA24" i="80"/>
  <c r="M64" i="69"/>
  <c r="M67" i="69"/>
  <c r="O30" i="69"/>
  <c r="I73" i="69"/>
  <c r="I67" i="69"/>
  <c r="I21" i="83"/>
  <c r="I23" i="83" s="1"/>
  <c r="I69" i="69"/>
  <c r="L27" i="74"/>
  <c r="L36" i="74" s="1"/>
  <c r="L39" i="74" s="1"/>
  <c r="L64" i="74" s="1"/>
  <c r="L66" i="74" s="1"/>
  <c r="O75" i="69"/>
  <c r="M17" i="81" l="1"/>
  <c r="I34" i="83"/>
  <c r="J12" i="74"/>
  <c r="J27" i="74" s="1"/>
  <c r="W25" i="80"/>
  <c r="W26" i="80" s="1"/>
  <c r="W27" i="80" s="1"/>
  <c r="M63" i="69"/>
  <c r="I63" i="69"/>
  <c r="I64" i="69"/>
  <c r="K74" i="69"/>
  <c r="H27" i="74"/>
  <c r="M24" i="81"/>
  <c r="L71" i="74"/>
  <c r="L72" i="74" s="1"/>
  <c r="M19" i="81" l="1"/>
  <c r="S17" i="81"/>
  <c r="AA25" i="80"/>
  <c r="H36" i="74"/>
  <c r="H39" i="74" s="1"/>
  <c r="J36" i="74"/>
  <c r="J39" i="74" s="1"/>
  <c r="J64" i="74" s="1"/>
  <c r="J66" i="74" s="1"/>
  <c r="F36" i="74"/>
  <c r="M26" i="81"/>
  <c r="M27" i="81" s="1"/>
  <c r="K75" i="69"/>
  <c r="S24" i="81"/>
  <c r="S26" i="81" s="1"/>
  <c r="S27" i="81" s="1"/>
  <c r="M20" i="81" l="1"/>
  <c r="M69" i="69" s="1"/>
  <c r="M72" i="69" s="1"/>
  <c r="M74" i="69" s="1"/>
  <c r="M75" i="69" s="1"/>
  <c r="F39" i="74"/>
  <c r="H64" i="74"/>
  <c r="H66" i="74" s="1"/>
  <c r="S19" i="81"/>
  <c r="S20" i="81" s="1"/>
  <c r="M26" i="80"/>
  <c r="M27" i="80" s="1"/>
  <c r="AA26" i="80"/>
  <c r="AA27" i="80" s="1"/>
  <c r="F64" i="74" l="1"/>
  <c r="F66" i="74" s="1"/>
  <c r="O19" i="80" l="1"/>
  <c r="O20" i="80" l="1"/>
  <c r="I70" i="69" s="1"/>
  <c r="I72" i="69" s="1"/>
  <c r="I74" i="69" s="1"/>
  <c r="I75" i="69" s="1"/>
  <c r="AA19" i="80"/>
  <c r="AA20" i="80" s="1"/>
</calcChain>
</file>

<file path=xl/sharedStrings.xml><?xml version="1.0" encoding="utf-8"?>
<sst xmlns="http://schemas.openxmlformats.org/spreadsheetml/2006/main" count="279" uniqueCount="185">
  <si>
    <t xml:space="preserve">         </t>
  </si>
  <si>
    <t>เงินสดจ่ายในเงินให้กู้ยืมระยะสั้นบริษัทย่อย</t>
  </si>
  <si>
    <t>เงินสดจ่ายในเงินลงทุนชั่วคราว</t>
  </si>
  <si>
    <t>เงินสดรับจากเงินลงทุนชั่วคราว</t>
  </si>
  <si>
    <t>เงินสดรับจากการจำหน่ายสินทรัพย์ไม่หมุนเวียนที่ถือไว้เพื่อขาย</t>
  </si>
  <si>
    <t>เงินสดจ่ายในเงินลงทุนในบริษัทย่อย</t>
  </si>
  <si>
    <t>เงินสดจ่ายในเงินลงทุนระยะยาวอื่น</t>
  </si>
  <si>
    <t>(เพิ่มขึ้น)ลดลงในเงินฝากธนาคารที่ติดภาระค้ำประกัน</t>
  </si>
  <si>
    <t>RAJTHANEE HOSPITAL PUBLIC COMPANY LIMITED AND ITS SUBSIDIARIES</t>
  </si>
  <si>
    <t>STATEMENT OF FINANCIAL POSITION</t>
  </si>
  <si>
    <t>As at 31 March 2022</t>
  </si>
  <si>
    <t>Unit : Thousand Baht</t>
  </si>
  <si>
    <t>CONSOLIDATED</t>
  </si>
  <si>
    <t>FINANCIAL STATEMENTS</t>
  </si>
  <si>
    <t>SEPARATE</t>
  </si>
  <si>
    <t>Notes</t>
  </si>
  <si>
    <t>31 March 2021</t>
  </si>
  <si>
    <t>31 March 2022</t>
  </si>
  <si>
    <t>31 December 2021</t>
  </si>
  <si>
    <t>Unaudited</t>
  </si>
  <si>
    <t>Limited Review Only</t>
  </si>
  <si>
    <t>Audited</t>
  </si>
  <si>
    <t>ASSETS</t>
  </si>
  <si>
    <t>CURRENT ASSETS</t>
  </si>
  <si>
    <t>Cash and Cash Equivalents</t>
  </si>
  <si>
    <t>Trade and Other Current Receivables</t>
  </si>
  <si>
    <t>Short-term Loans to Subsidiary</t>
  </si>
  <si>
    <t>Inventories</t>
  </si>
  <si>
    <t>Other Current Assets</t>
  </si>
  <si>
    <t>TOTAL CURRENT ASSETS</t>
  </si>
  <si>
    <t>NON-CURRENT ASSETS</t>
  </si>
  <si>
    <t>Other Non-Current Financial Assets</t>
  </si>
  <si>
    <t>Investments in Subsidiaries</t>
  </si>
  <si>
    <t>Property, Plant and Equipment</t>
  </si>
  <si>
    <t>Right-of-Use Assets</t>
  </si>
  <si>
    <t>Goodwill</t>
  </si>
  <si>
    <t>Deferred Tax Assets</t>
  </si>
  <si>
    <t>Other Non-Current Assets</t>
  </si>
  <si>
    <t>TOTAL NON-CURRENT ASSETS</t>
  </si>
  <si>
    <t>TOTAL ASSETS</t>
  </si>
  <si>
    <t>Bank Deposits as Collateral</t>
  </si>
  <si>
    <t>LIABILITIES AND SHAREHOLDERS' EQUITY</t>
  </si>
  <si>
    <t>CURRENT LIABILITIES</t>
  </si>
  <si>
    <t>Short-term Borrowings from Financial Institutions</t>
  </si>
  <si>
    <t>Trade and Other Current Payables</t>
  </si>
  <si>
    <t>Current Portion of Lease Liabilities</t>
  </si>
  <si>
    <t>Corporate Income Tax Payable</t>
  </si>
  <si>
    <t>TOTAL CURRENT LIABILITIES</t>
  </si>
  <si>
    <t>NON-CURRENT LIABILITIES</t>
  </si>
  <si>
    <t>Lease Liabilities</t>
  </si>
  <si>
    <t>Deferred Tax  Liabilities</t>
  </si>
  <si>
    <t>Non-Current Provisions for Employee Benefit</t>
  </si>
  <si>
    <t>Other Non-Current Liabilities</t>
  </si>
  <si>
    <t>TOTAL NON-CURRENT LIABILITIES</t>
  </si>
  <si>
    <t>TOTAL LIABILITIES</t>
  </si>
  <si>
    <t>SHAREHOLDERS' EQUITY</t>
  </si>
  <si>
    <t>Share Capital</t>
  </si>
  <si>
    <t xml:space="preserve">     Authorized Share Capital </t>
  </si>
  <si>
    <t xml:space="preserve">   300,000,000 Ordinary Shares, par value @ Baht  1.00</t>
  </si>
  <si>
    <t xml:space="preserve">      Issued and Paid-up Share Capital </t>
  </si>
  <si>
    <t xml:space="preserve">   300,000,000 Ordinary Shares, par value @ Baht  1.00 </t>
  </si>
  <si>
    <t>Share Premium on Ordinary Shares</t>
  </si>
  <si>
    <t>Retained Earnings</t>
  </si>
  <si>
    <t xml:space="preserve">     Appropriated</t>
  </si>
  <si>
    <t xml:space="preserve">   Legal Reserve</t>
  </si>
  <si>
    <t xml:space="preserve">  Treasury Shares Reserve </t>
  </si>
  <si>
    <t xml:space="preserve">     Unappropriated</t>
  </si>
  <si>
    <t>Treasury Shares</t>
  </si>
  <si>
    <t>Other Components of Shareholders' Equity</t>
  </si>
  <si>
    <t>EQUITY ATTRIBUTABLE TO OWNERS OF THE COMPANY</t>
  </si>
  <si>
    <t>Non-Controlling Interests</t>
  </si>
  <si>
    <t>TOTAL SHAREHOLDERS' EQUITY</t>
  </si>
  <si>
    <t>TOTAL LIABILITIES AND SHAREHOLDERS' EQUITY</t>
  </si>
  <si>
    <t>STATEMENT OF COMPREHENSIVE INCOME</t>
  </si>
  <si>
    <t>For the three months period ended  31 March 2022</t>
  </si>
  <si>
    <t xml:space="preserve">SEPARATE </t>
  </si>
  <si>
    <t>REVENUES</t>
  </si>
  <si>
    <t>Revenue from Hospital Operations</t>
  </si>
  <si>
    <t>Interest Income</t>
  </si>
  <si>
    <t>Other Income</t>
  </si>
  <si>
    <t>TOTAL REVENUES</t>
  </si>
  <si>
    <t>EXPENSES</t>
  </si>
  <si>
    <t>Cost of Hospital Operations</t>
  </si>
  <si>
    <t>Administrative Expenses</t>
  </si>
  <si>
    <t>Finance Costs</t>
  </si>
  <si>
    <t>TOTAL EXPENSES</t>
  </si>
  <si>
    <t>PROFIT BEFORE INCOME TAX EXPENSE</t>
  </si>
  <si>
    <t>Tax (Expense) Income</t>
  </si>
  <si>
    <t>PROFIT FOR THE PERIOD</t>
  </si>
  <si>
    <t>OTHER COMPREHENSIVE INCOME (EXPENSE) FOR THE PERIOD</t>
  </si>
  <si>
    <t xml:space="preserve">Components of Other Comprehensive Income that will not </t>
  </si>
  <si>
    <t>Reclassified to Profit or Loss</t>
  </si>
  <si>
    <t xml:space="preserve">   Through Other Comprehensive Income - Net of Tax</t>
  </si>
  <si>
    <t xml:space="preserve">Total  Components of Other Comprehensive Income that </t>
  </si>
  <si>
    <t xml:space="preserve">   will not be reclassified to Profit or Loss - Net of Tax</t>
  </si>
  <si>
    <t xml:space="preserve">TOTAL OTHER COMPREHENSIVE INCOME (EXPENSE) </t>
  </si>
  <si>
    <t>TOTAL COMPREHENSIVE INCOME (EXPENSE) FOR THE PERIOD</t>
  </si>
  <si>
    <t>FOR THE PERIOD - NET OF TAX</t>
  </si>
  <si>
    <t>PROFIT ATTRIBUTABLE TO:</t>
  </si>
  <si>
    <t>Equity Holders of the Company</t>
  </si>
  <si>
    <t>TOTAL</t>
  </si>
  <si>
    <t>TOTAL COMPREHENSIVE INCOME (EXPENSE) ATTRIBUTABLE TO:</t>
  </si>
  <si>
    <t>STATEMENT OF CHANGES IN SHAREHOLDERS' EQUITY</t>
  </si>
  <si>
    <t>CONSOLIDATED FINANCIAL STATEMENTS</t>
  </si>
  <si>
    <t>Total</t>
  </si>
  <si>
    <t>Non-Controlling</t>
  </si>
  <si>
    <t>Interests</t>
  </si>
  <si>
    <t>Equity Attributable</t>
  </si>
  <si>
    <t>to Owners of</t>
  </si>
  <si>
    <t>the Company</t>
  </si>
  <si>
    <t>Other Components</t>
  </si>
  <si>
    <t>of Shareholders'</t>
  </si>
  <si>
    <t>Equity</t>
  </si>
  <si>
    <t xml:space="preserve">Retained Earnings </t>
  </si>
  <si>
    <t>Appropriated</t>
  </si>
  <si>
    <t>Legal Reserve</t>
  </si>
  <si>
    <t>Reserve</t>
  </si>
  <si>
    <t>Unappropriated</t>
  </si>
  <si>
    <t>Issued and</t>
  </si>
  <si>
    <t>Paid-up</t>
  </si>
  <si>
    <t>Share Premium</t>
  </si>
  <si>
    <t>on Ordinary Shares</t>
  </si>
  <si>
    <t>Balance as at 1 January 2021</t>
  </si>
  <si>
    <t>Balance as at 1 January 2022</t>
  </si>
  <si>
    <t>Balance as at 31 March 2021</t>
  </si>
  <si>
    <t>Balance as at 31 March 2022</t>
  </si>
  <si>
    <t>SEPARATE  FINANCIAL STATEMENTS</t>
  </si>
  <si>
    <t>Other Components of</t>
  </si>
  <si>
    <t xml:space="preserve"> Shareholders' Equity</t>
  </si>
  <si>
    <t>STATEMENT OF CASH FLOWS</t>
  </si>
  <si>
    <t>CASH FLOWS FROM OPERATING ACTIVITIES</t>
  </si>
  <si>
    <t>Tax Expense (Income)</t>
  </si>
  <si>
    <t>Depreciation for Property, Plant and Equipment</t>
  </si>
  <si>
    <t>Depreciation for Right-of-Use Assets</t>
  </si>
  <si>
    <t>Transfer Fixed Assets to Expense</t>
  </si>
  <si>
    <t>Amortization for Intangible Assets</t>
  </si>
  <si>
    <t>Loss on Written-off of Trade and Other Current Receivables</t>
  </si>
  <si>
    <t>Employee Benefit Expense</t>
  </si>
  <si>
    <t>Dividend Income</t>
  </si>
  <si>
    <t>Interest Expense</t>
  </si>
  <si>
    <t>Profit from Operation Activities before Changes in Operating Assets and Liabilities</t>
  </si>
  <si>
    <t>(Increase) Decrease in Operating Assets</t>
  </si>
  <si>
    <t xml:space="preserve">Trade and Other Current Receivables </t>
  </si>
  <si>
    <t>Increase (Decrease) in Operating Liabilities</t>
  </si>
  <si>
    <t>Cash Received (Paid) from Operation Activities</t>
  </si>
  <si>
    <t>Cash Received from Interest Income</t>
  </si>
  <si>
    <t>NET CASH PROVIDED FROM (USED IN) OPERATING ACTIVITIES</t>
  </si>
  <si>
    <t>CASH FLOWS FROM INVESTING ACTIVITIES</t>
  </si>
  <si>
    <t>Cash Received from Short-term Loans to Subsidiary</t>
  </si>
  <si>
    <t>Cash Paid for Purchase of Property, Plant and Equipment</t>
  </si>
  <si>
    <t>Cash Received from Sale of Property, Plant and Equipment</t>
  </si>
  <si>
    <t>NET CASH PROVIDED FROM (USED IN) INVESTING ACTIVITIES</t>
  </si>
  <si>
    <t>CASH FLOWS FROM FINANCING ACTIVITIES</t>
  </si>
  <si>
    <t>Cash Received for Short-term Borrowings from Financial Institutions</t>
  </si>
  <si>
    <t>Cash Paid for Short-term Borrowings from Financial Institutions</t>
  </si>
  <si>
    <t>Cash Paid for Lease Liabilities</t>
  </si>
  <si>
    <t>Cash Paid for Interest Expense</t>
  </si>
  <si>
    <t>NET CASH PROVIDED FROM (USED IN) FINANCING ACTIVITIES</t>
  </si>
  <si>
    <t>NET CASH AND CASH EQUIVALENTS INCREASE (DECREASE)</t>
  </si>
  <si>
    <t>Gain on Written-off of  Fixed Assets</t>
  </si>
  <si>
    <t>Accrued Medical Treatment Income</t>
  </si>
  <si>
    <t>Gains on Investment in Equity Designated at Fair Value</t>
  </si>
  <si>
    <t>Gains on Remeasurements of Defined Benefit Plans - Net of Tax</t>
  </si>
  <si>
    <t>Cash Paid for Corporate Income Tax</t>
  </si>
  <si>
    <t>CASH AND CASH EQUIVALENTS AT BEGINNING OF THE PERIOD</t>
  </si>
  <si>
    <t>CASH AND CASH EQUIVALENTS AT ENDING OF THE PERIOD</t>
  </si>
  <si>
    <t>BASIC EARNINGS PER SHARE (Baht)</t>
  </si>
  <si>
    <t>Bad Debts and Expected Credit Losses (Reversal)</t>
  </si>
  <si>
    <t>Loss from Obsoleted Inventories (Reversal)</t>
  </si>
  <si>
    <t>Other Intangible Assets</t>
  </si>
  <si>
    <t xml:space="preserve"> Comprehensive Income (Expense) for the Period</t>
  </si>
  <si>
    <t>Profit for the Period</t>
  </si>
  <si>
    <t>Other Comprehensive Income (Expense) for the Period</t>
  </si>
  <si>
    <t>Total Comprehensive Income (Expense) for the Period</t>
  </si>
  <si>
    <t>Gains on Invesments</t>
  </si>
  <si>
    <t>in Equity Designated at</t>
  </si>
  <si>
    <t>Discount on Changes</t>
  </si>
  <si>
    <t xml:space="preserve"> of Interest in Subsidiary</t>
  </si>
  <si>
    <t>Adjustment to Profit for the Period for Cash Received (Paid) from Operations</t>
  </si>
  <si>
    <t>Cash Paid for Deposit for Assets</t>
  </si>
  <si>
    <t>Cash Received from Dividend</t>
  </si>
  <si>
    <t>Cash Paid for Dividend</t>
  </si>
  <si>
    <t>Other Comprehensive Income</t>
  </si>
  <si>
    <t>Cash Paid for Assets Payables</t>
  </si>
  <si>
    <t>Faive Value - Net of Tax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</si>
</sst>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-* #,##0.00_-;\-* #,##0.00_-;_-* &quot;-&quot;??_-;_-@_-"/>
    <numFmt numFmtId="165" formatCode="#,##0.00;[Red]\(#,##0.00\)"/>
    <numFmt numFmtId="166" formatCode="_(* #,##0_);_(* \(#,##0\);_(* &quot;-&quot;??_);_(@_)"/>
    <numFmt numFmtId="167" formatCode="_-* #,##0_-;\-* #,##0_-;_-* &quot;-&quot;??_-;_-@_-"/>
  </numFmts>
  <fonts count="24" x14ac:knownFonts="1">
    <font>
      <sz val="16"/>
      <name val="Angsana New"/>
    </font>
    <font>
      <sz val="16"/>
      <name val="Angsana New"/>
      <family val="1"/>
    </font>
    <font>
      <sz val="16"/>
      <name val="Angsana New"/>
      <family val="1"/>
      <charset val="222"/>
    </font>
    <font>
      <b/>
      <sz val="16"/>
      <name val="Angsana New"/>
      <family val="1"/>
      <charset val="222"/>
    </font>
    <font>
      <sz val="16"/>
      <name val="Angsana New"/>
      <family val="1"/>
    </font>
    <font>
      <sz val="14"/>
      <name val="Cordia New"/>
      <family val="2"/>
    </font>
    <font>
      <b/>
      <sz val="16"/>
      <name val="Angsana New"/>
      <family val="1"/>
    </font>
    <font>
      <sz val="14"/>
      <name val="CordiaUPC"/>
      <family val="2"/>
      <charset val="222"/>
    </font>
    <font>
      <sz val="14"/>
      <name val="BrowalliaUPC"/>
      <family val="2"/>
      <charset val="222"/>
    </font>
    <font>
      <sz val="10"/>
      <name val="Times New Roman"/>
      <family val="1"/>
      <charset val="222"/>
    </font>
    <font>
      <b/>
      <sz val="16"/>
      <name val="AngsanaUPC"/>
      <family val="1"/>
    </font>
    <font>
      <sz val="16"/>
      <name val="AngsanaUPC"/>
      <family val="1"/>
      <charset val="222"/>
    </font>
    <font>
      <b/>
      <sz val="15.5"/>
      <name val="Angsana New"/>
      <family val="1"/>
      <charset val="222"/>
    </font>
    <font>
      <sz val="15.5"/>
      <name val="Angsana New"/>
      <family val="1"/>
      <charset val="222"/>
    </font>
    <font>
      <b/>
      <u/>
      <sz val="15.5"/>
      <name val="Angsana New"/>
      <family val="1"/>
      <charset val="222"/>
    </font>
    <font>
      <sz val="15.5"/>
      <color rgb="FFFF0000"/>
      <name val="Angsana New"/>
      <family val="1"/>
      <charset val="222"/>
    </font>
    <font>
      <sz val="14.5"/>
      <name val="Angsana New"/>
      <family val="1"/>
    </font>
    <font>
      <u/>
      <sz val="15.5"/>
      <name val="Angsana New"/>
      <family val="1"/>
      <charset val="222"/>
    </font>
    <font>
      <sz val="15.5"/>
      <name val="Angsana New"/>
      <family val="1"/>
    </font>
    <font>
      <b/>
      <sz val="15.5"/>
      <name val="Angsana New"/>
      <family val="1"/>
    </font>
    <font>
      <b/>
      <u/>
      <sz val="15.5"/>
      <name val="Angsana New"/>
      <family val="1"/>
    </font>
    <font>
      <b/>
      <sz val="15.5"/>
      <name val="AngsanaUPC"/>
      <family val="1"/>
    </font>
    <font>
      <sz val="15.5"/>
      <name val="AngsanaUPC"/>
      <family val="1"/>
      <charset val="222"/>
    </font>
    <font>
      <b/>
      <sz val="15.5"/>
      <name val="AngsanaUPC"/>
      <family val="1"/>
      <charset val="22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4" fillId="0" borderId="0"/>
    <xf numFmtId="0" fontId="9" fillId="0" borderId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0" fontId="8" fillId="0" borderId="0"/>
    <xf numFmtId="0" fontId="5" fillId="0" borderId="0"/>
    <xf numFmtId="0" fontId="7" fillId="0" borderId="0"/>
  </cellStyleXfs>
  <cellXfs count="268">
    <xf numFmtId="0" fontId="0" fillId="0" borderId="0" xfId="0"/>
    <xf numFmtId="0" fontId="2" fillId="0" borderId="0" xfId="11" applyFont="1" applyFill="1"/>
    <xf numFmtId="0" fontId="2" fillId="0" borderId="0" xfId="0" applyFont="1" applyFill="1"/>
    <xf numFmtId="43" fontId="2" fillId="0" borderId="0" xfId="1" applyFont="1" applyFill="1"/>
    <xf numFmtId="0" fontId="2" fillId="0" borderId="0" xfId="11" applyFont="1" applyFill="1" applyAlignment="1">
      <alignment horizontal="center"/>
    </xf>
    <xf numFmtId="0" fontId="2" fillId="0" borderId="0" xfId="11" quotePrefix="1" applyFont="1" applyFill="1" applyAlignment="1">
      <alignment horizontal="center"/>
    </xf>
    <xf numFmtId="166" fontId="3" fillId="0" borderId="0" xfId="1" applyNumberFormat="1" applyFont="1" applyFill="1" applyBorder="1"/>
    <xf numFmtId="166" fontId="2" fillId="0" borderId="0" xfId="1" applyNumberFormat="1" applyFont="1" applyFill="1"/>
    <xf numFmtId="166" fontId="2" fillId="0" borderId="0" xfId="1" applyNumberFormat="1" applyFont="1" applyFill="1" applyBorder="1"/>
    <xf numFmtId="0" fontId="2" fillId="0" borderId="0" xfId="5" applyFont="1" applyFill="1"/>
    <xf numFmtId="0" fontId="2" fillId="0" borderId="0" xfId="0" applyFont="1" applyFill="1" applyBorder="1"/>
    <xf numFmtId="0" fontId="6" fillId="0" borderId="0" xfId="0" applyFont="1" applyFill="1" applyBorder="1"/>
    <xf numFmtId="0" fontId="3" fillId="0" borderId="0" xfId="0" applyFont="1" applyFill="1" applyBorder="1"/>
    <xf numFmtId="0" fontId="6" fillId="0" borderId="0" xfId="0" applyFont="1" applyFill="1"/>
    <xf numFmtId="0" fontId="6" fillId="0" borderId="0" xfId="7" applyFont="1" applyFill="1"/>
    <xf numFmtId="0" fontId="10" fillId="0" borderId="0" xfId="7" applyFont="1" applyFill="1"/>
    <xf numFmtId="0" fontId="11" fillId="0" borderId="0" xfId="6" applyFont="1" applyFill="1" applyAlignment="1"/>
    <xf numFmtId="0" fontId="11" fillId="0" borderId="0" xfId="7" applyFont="1" applyFill="1"/>
    <xf numFmtId="0" fontId="11" fillId="0" borderId="0" xfId="6" applyFont="1" applyFill="1" applyBorder="1" applyAlignment="1"/>
    <xf numFmtId="0" fontId="3" fillId="0" borderId="0" xfId="11" applyFont="1" applyFill="1"/>
    <xf numFmtId="0" fontId="3" fillId="0" borderId="0" xfId="11" applyFont="1" applyFill="1" applyAlignment="1">
      <alignment horizontal="center"/>
    </xf>
    <xf numFmtId="0" fontId="3" fillId="0" borderId="0" xfId="5" applyFont="1" applyFill="1"/>
    <xf numFmtId="0" fontId="3" fillId="0" borderId="0" xfId="5" applyFont="1" applyFill="1" applyBorder="1"/>
    <xf numFmtId="0" fontId="2" fillId="0" borderId="2" xfId="5" applyFont="1" applyFill="1" applyBorder="1"/>
    <xf numFmtId="0" fontId="2" fillId="0" borderId="0" xfId="5" applyFont="1" applyFill="1" applyBorder="1"/>
    <xf numFmtId="0" fontId="3" fillId="0" borderId="0" xfId="5" applyFont="1" applyFill="1" applyBorder="1" applyAlignment="1">
      <alignment horizontal="center"/>
    </xf>
    <xf numFmtId="0" fontId="2" fillId="0" borderId="1" xfId="5" applyFont="1" applyFill="1" applyBorder="1"/>
    <xf numFmtId="0" fontId="3" fillId="0" borderId="1" xfId="5" applyFont="1" applyFill="1" applyBorder="1" applyAlignment="1">
      <alignment horizontal="center"/>
    </xf>
    <xf numFmtId="43" fontId="3" fillId="0" borderId="0" xfId="2" applyFont="1" applyFill="1" applyBorder="1"/>
    <xf numFmtId="166" fontId="3" fillId="0" borderId="0" xfId="3" applyNumberFormat="1" applyFont="1" applyFill="1" applyBorder="1"/>
    <xf numFmtId="166" fontId="3" fillId="0" borderId="0" xfId="1" applyNumberFormat="1" applyFont="1" applyFill="1" applyBorder="1" applyAlignment="1">
      <alignment horizontal="center"/>
    </xf>
    <xf numFmtId="166" fontId="2" fillId="0" borderId="0" xfId="1" applyNumberFormat="1" applyFont="1" applyFill="1" applyBorder="1" applyAlignment="1">
      <alignment horizontal="center"/>
    </xf>
    <xf numFmtId="166" fontId="3" fillId="0" borderId="0" xfId="3" applyNumberFormat="1" applyFont="1" applyFill="1" applyBorder="1" applyAlignment="1"/>
    <xf numFmtId="166" fontId="2" fillId="0" borderId="0" xfId="5" applyNumberFormat="1" applyFont="1" applyFill="1"/>
    <xf numFmtId="0" fontId="2" fillId="0" borderId="0" xfId="5" applyFont="1" applyFill="1" applyAlignment="1"/>
    <xf numFmtId="164" fontId="3" fillId="0" borderId="0" xfId="5" applyNumberFormat="1" applyFont="1" applyFill="1" applyBorder="1" applyAlignment="1">
      <alignment horizontal="center"/>
    </xf>
    <xf numFmtId="166" fontId="2" fillId="0" borderId="0" xfId="11" applyNumberFormat="1" applyFont="1" applyFill="1"/>
    <xf numFmtId="43" fontId="3" fillId="0" borderId="0" xfId="1" applyFont="1" applyFill="1"/>
    <xf numFmtId="166" fontId="2" fillId="0" borderId="0" xfId="8" applyNumberFormat="1" applyFont="1" applyFill="1"/>
    <xf numFmtId="164" fontId="3" fillId="0" borderId="1" xfId="8" applyFont="1" applyFill="1" applyBorder="1" applyAlignment="1">
      <alignment horizontal="center"/>
    </xf>
    <xf numFmtId="0" fontId="6" fillId="0" borderId="0" xfId="11" applyFont="1" applyFill="1"/>
    <xf numFmtId="166" fontId="4" fillId="0" borderId="0" xfId="1" applyNumberFormat="1" applyFont="1" applyFill="1" applyBorder="1" applyAlignment="1">
      <alignment horizontal="center"/>
    </xf>
    <xf numFmtId="0" fontId="6" fillId="0" borderId="0" xfId="11" applyFont="1" applyFill="1" applyAlignment="1">
      <alignment horizontal="center"/>
    </xf>
    <xf numFmtId="43" fontId="6" fillId="0" borderId="0" xfId="1" applyFont="1" applyFill="1"/>
    <xf numFmtId="0" fontId="6" fillId="0" borderId="0" xfId="11" quotePrefix="1" applyFont="1" applyFill="1" applyAlignment="1">
      <alignment horizontal="center"/>
    </xf>
    <xf numFmtId="164" fontId="2" fillId="0" borderId="0" xfId="8" applyFont="1" applyFill="1" applyAlignment="1">
      <alignment horizontal="center"/>
    </xf>
    <xf numFmtId="164" fontId="6" fillId="0" borderId="0" xfId="8" applyFont="1" applyFill="1" applyAlignment="1">
      <alignment horizontal="center"/>
    </xf>
    <xf numFmtId="165" fontId="2" fillId="0" borderId="0" xfId="11" applyNumberFormat="1" applyFont="1" applyFill="1" applyAlignment="1">
      <alignment horizontal="center"/>
    </xf>
    <xf numFmtId="0" fontId="4" fillId="0" borderId="0" xfId="0" applyFont="1" applyFill="1"/>
    <xf numFmtId="166" fontId="6" fillId="0" borderId="0" xfId="11" applyNumberFormat="1" applyFont="1" applyFill="1"/>
    <xf numFmtId="43" fontId="2" fillId="0" borderId="0" xfId="5" applyNumberFormat="1" applyFont="1" applyFill="1"/>
    <xf numFmtId="164" fontId="3" fillId="0" borderId="2" xfId="8" applyFont="1" applyFill="1" applyBorder="1" applyAlignment="1">
      <alignment horizontal="center"/>
    </xf>
    <xf numFmtId="166" fontId="3" fillId="0" borderId="0" xfId="1" applyNumberFormat="1" applyFont="1" applyFill="1" applyAlignment="1">
      <alignment horizontal="center"/>
    </xf>
    <xf numFmtId="166" fontId="3" fillId="0" borderId="0" xfId="8" applyNumberFormat="1" applyFont="1" applyFill="1" applyAlignment="1">
      <alignment horizontal="center"/>
    </xf>
    <xf numFmtId="166" fontId="6" fillId="0" borderId="0" xfId="1" applyNumberFormat="1" applyFont="1" applyFill="1" applyAlignment="1">
      <alignment horizontal="right"/>
    </xf>
    <xf numFmtId="166" fontId="6" fillId="0" borderId="1" xfId="0" applyNumberFormat="1" applyFont="1" applyFill="1" applyBorder="1" applyAlignment="1">
      <alignment horizontal="center"/>
    </xf>
    <xf numFmtId="166" fontId="6" fillId="0" borderId="0" xfId="1" applyNumberFormat="1" applyFont="1" applyFill="1" applyBorder="1" applyAlignment="1">
      <alignment horizontal="center"/>
    </xf>
    <xf numFmtId="166" fontId="3" fillId="0" borderId="0" xfId="11" applyNumberFormat="1" applyFont="1" applyFill="1" applyBorder="1" applyAlignment="1">
      <alignment horizontal="center"/>
    </xf>
    <xf numFmtId="166" fontId="4" fillId="0" borderId="0" xfId="1" applyNumberFormat="1" applyFont="1" applyFill="1"/>
    <xf numFmtId="166" fontId="4" fillId="0" borderId="0" xfId="0" applyNumberFormat="1" applyFont="1" applyFill="1"/>
    <xf numFmtId="166" fontId="3" fillId="0" borderId="1" xfId="1" applyNumberFormat="1" applyFont="1" applyFill="1" applyBorder="1" applyAlignment="1">
      <alignment horizontal="center"/>
    </xf>
    <xf numFmtId="166" fontId="3" fillId="0" borderId="0" xfId="1" applyNumberFormat="1" applyFont="1" applyFill="1" applyAlignment="1">
      <alignment horizontal="right"/>
    </xf>
    <xf numFmtId="166" fontId="3" fillId="0" borderId="2" xfId="1" applyNumberFormat="1" applyFont="1" applyFill="1" applyBorder="1" applyAlignment="1">
      <alignment horizontal="center"/>
    </xf>
    <xf numFmtId="164" fontId="3" fillId="0" borderId="0" xfId="8" applyFont="1" applyFill="1" applyAlignment="1">
      <alignment horizontal="center"/>
    </xf>
    <xf numFmtId="166" fontId="3" fillId="0" borderId="2" xfId="8" applyNumberFormat="1" applyFont="1" applyFill="1" applyBorder="1" applyAlignment="1">
      <alignment horizontal="center"/>
    </xf>
    <xf numFmtId="43" fontId="2" fillId="0" borderId="0" xfId="1" applyFont="1" applyFill="1" applyBorder="1"/>
    <xf numFmtId="43" fontId="2" fillId="0" borderId="0" xfId="1" applyFont="1" applyFill="1" applyBorder="1" applyAlignment="1">
      <alignment horizontal="center"/>
    </xf>
    <xf numFmtId="43" fontId="3" fillId="0" borderId="0" xfId="1" applyFont="1" applyFill="1" applyBorder="1"/>
    <xf numFmtId="43" fontId="6" fillId="0" borderId="0" xfId="1" applyFont="1" applyFill="1" applyBorder="1"/>
    <xf numFmtId="43" fontId="3" fillId="0" borderId="0" xfId="1" applyFont="1" applyFill="1" applyBorder="1" applyAlignment="1">
      <alignment horizontal="center"/>
    </xf>
    <xf numFmtId="166" fontId="3" fillId="0" borderId="2" xfId="1" applyNumberFormat="1" applyFont="1" applyFill="1" applyBorder="1" applyAlignment="1">
      <alignment horizontal="center" vertical="center"/>
    </xf>
    <xf numFmtId="166" fontId="3" fillId="0" borderId="3" xfId="1" applyNumberFormat="1" applyFont="1" applyFill="1" applyBorder="1" applyAlignment="1">
      <alignment horizontal="center"/>
    </xf>
    <xf numFmtId="166" fontId="2" fillId="0" borderId="1" xfId="1" applyNumberFormat="1" applyFont="1" applyFill="1" applyBorder="1"/>
    <xf numFmtId="166" fontId="6" fillId="0" borderId="3" xfId="1" applyNumberFormat="1" applyFont="1" applyFill="1" applyBorder="1"/>
    <xf numFmtId="166" fontId="6" fillId="0" borderId="0" xfId="1" applyNumberFormat="1" applyFont="1" applyFill="1" applyBorder="1"/>
    <xf numFmtId="166" fontId="3" fillId="0" borderId="2" xfId="1" applyNumberFormat="1" applyFont="1" applyFill="1" applyBorder="1"/>
    <xf numFmtId="166" fontId="6" fillId="0" borderId="1" xfId="1" applyNumberFormat="1" applyFont="1" applyFill="1" applyBorder="1"/>
    <xf numFmtId="166" fontId="6" fillId="0" borderId="4" xfId="1" applyNumberFormat="1" applyFont="1" applyFill="1" applyBorder="1"/>
    <xf numFmtId="166" fontId="4" fillId="0" borderId="0" xfId="1" applyNumberFormat="1" applyFont="1" applyFill="1" applyBorder="1"/>
    <xf numFmtId="166" fontId="6" fillId="0" borderId="0" xfId="1" applyNumberFormat="1" applyFont="1" applyFill="1"/>
    <xf numFmtId="166" fontId="3" fillId="0" borderId="4" xfId="1" applyNumberFormat="1" applyFont="1" applyFill="1" applyBorder="1" applyAlignment="1">
      <alignment horizontal="center"/>
    </xf>
    <xf numFmtId="166" fontId="2" fillId="0" borderId="0" xfId="1" applyNumberFormat="1" applyFont="1" applyFill="1" applyBorder="1" applyAlignment="1">
      <alignment horizontal="right"/>
    </xf>
    <xf numFmtId="43" fontId="2" fillId="0" borderId="0" xfId="1" applyNumberFormat="1" applyFont="1" applyFill="1"/>
    <xf numFmtId="0" fontId="13" fillId="0" borderId="0" xfId="11" applyFont="1" applyFill="1" applyBorder="1"/>
    <xf numFmtId="43" fontId="13" fillId="0" borderId="0" xfId="1" applyFont="1" applyFill="1" applyBorder="1"/>
    <xf numFmtId="0" fontId="13" fillId="0" borderId="0" xfId="11" applyFont="1" applyFill="1"/>
    <xf numFmtId="0" fontId="13" fillId="0" borderId="2" xfId="11" applyFont="1" applyFill="1" applyBorder="1"/>
    <xf numFmtId="164" fontId="12" fillId="0" borderId="2" xfId="8" applyFont="1" applyFill="1" applyBorder="1" applyAlignment="1">
      <alignment horizontal="center"/>
    </xf>
    <xf numFmtId="0" fontId="13" fillId="0" borderId="1" xfId="0" applyFont="1" applyFill="1" applyBorder="1"/>
    <xf numFmtId="0" fontId="12" fillId="0" borderId="1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right"/>
    </xf>
    <xf numFmtId="166" fontId="12" fillId="0" borderId="1" xfId="1" applyNumberFormat="1" applyFont="1" applyFill="1" applyBorder="1" applyAlignment="1">
      <alignment horizontal="center"/>
    </xf>
    <xf numFmtId="166" fontId="12" fillId="0" borderId="1" xfId="0" applyNumberFormat="1" applyFont="1" applyFill="1" applyBorder="1" applyAlignment="1">
      <alignment horizontal="center"/>
    </xf>
    <xf numFmtId="0" fontId="13" fillId="0" borderId="0" xfId="0" applyFont="1" applyFill="1" applyBorder="1"/>
    <xf numFmtId="0" fontId="13" fillId="0" borderId="0" xfId="0" applyFont="1" applyFill="1"/>
    <xf numFmtId="0" fontId="13" fillId="0" borderId="0" xfId="11" applyFont="1" applyFill="1" applyBorder="1" applyAlignment="1">
      <alignment horizontal="center"/>
    </xf>
    <xf numFmtId="166" fontId="12" fillId="0" borderId="0" xfId="1" applyNumberFormat="1" applyFont="1" applyFill="1" applyBorder="1" applyAlignment="1">
      <alignment horizontal="center"/>
    </xf>
    <xf numFmtId="166" fontId="12" fillId="0" borderId="0" xfId="0" applyNumberFormat="1" applyFont="1" applyFill="1" applyBorder="1" applyAlignment="1">
      <alignment horizontal="center"/>
    </xf>
    <xf numFmtId="0" fontId="12" fillId="0" borderId="0" xfId="11" applyFont="1" applyFill="1"/>
    <xf numFmtId="0" fontId="13" fillId="0" borderId="0" xfId="11" applyFont="1" applyFill="1" applyAlignment="1">
      <alignment horizontal="center"/>
    </xf>
    <xf numFmtId="166" fontId="13" fillId="0" borderId="0" xfId="1" applyNumberFormat="1" applyFont="1" applyFill="1"/>
    <xf numFmtId="166" fontId="13" fillId="0" borderId="0" xfId="11" applyNumberFormat="1" applyFont="1" applyFill="1"/>
    <xf numFmtId="43" fontId="13" fillId="0" borderId="0" xfId="1" applyFont="1" applyFill="1"/>
    <xf numFmtId="0" fontId="13" fillId="0" borderId="0" xfId="11" quotePrefix="1" applyFont="1" applyFill="1" applyAlignment="1">
      <alignment horizontal="center"/>
    </xf>
    <xf numFmtId="166" fontId="13" fillId="0" borderId="0" xfId="11" applyNumberFormat="1" applyFont="1" applyFill="1" applyBorder="1"/>
    <xf numFmtId="43" fontId="13" fillId="0" borderId="0" xfId="11" applyNumberFormat="1" applyFont="1" applyFill="1" applyBorder="1"/>
    <xf numFmtId="166" fontId="13" fillId="0" borderId="0" xfId="1" applyNumberFormat="1" applyFont="1" applyFill="1" applyBorder="1"/>
    <xf numFmtId="166" fontId="12" fillId="0" borderId="3" xfId="1" applyNumberFormat="1" applyFont="1" applyFill="1" applyBorder="1"/>
    <xf numFmtId="43" fontId="12" fillId="0" borderId="0" xfId="1" applyFont="1" applyFill="1" applyBorder="1"/>
    <xf numFmtId="166" fontId="12" fillId="0" borderId="0" xfId="1" applyNumberFormat="1" applyFont="1" applyFill="1" applyBorder="1"/>
    <xf numFmtId="43" fontId="15" fillId="0" borderId="0" xfId="1" applyFont="1" applyFill="1" applyBorder="1"/>
    <xf numFmtId="166" fontId="12" fillId="0" borderId="4" xfId="1" applyNumberFormat="1" applyFont="1" applyFill="1" applyBorder="1"/>
    <xf numFmtId="166" fontId="12" fillId="0" borderId="0" xfId="1" applyNumberFormat="1" applyFont="1" applyFill="1"/>
    <xf numFmtId="43" fontId="12" fillId="0" borderId="0" xfId="1" applyFont="1" applyFill="1"/>
    <xf numFmtId="43" fontId="13" fillId="0" borderId="0" xfId="11" applyNumberFormat="1" applyFont="1" applyFill="1"/>
    <xf numFmtId="0" fontId="13" fillId="0" borderId="0" xfId="12" applyFont="1" applyFill="1"/>
    <xf numFmtId="0" fontId="12" fillId="0" borderId="0" xfId="11" applyFont="1" applyFill="1" applyAlignment="1">
      <alignment horizontal="center"/>
    </xf>
    <xf numFmtId="43" fontId="13" fillId="0" borderId="0" xfId="1" applyFont="1" applyFill="1" applyBorder="1" applyAlignment="1">
      <alignment horizontal="center"/>
    </xf>
    <xf numFmtId="3" fontId="13" fillId="0" borderId="0" xfId="11" applyNumberFormat="1" applyFont="1" applyFill="1" applyBorder="1"/>
    <xf numFmtId="0" fontId="12" fillId="0" borderId="0" xfId="11" applyFont="1" applyFill="1" applyBorder="1"/>
    <xf numFmtId="166" fontId="12" fillId="0" borderId="0" xfId="1" applyNumberFormat="1" applyFont="1" applyFill="1" applyAlignment="1">
      <alignment horizontal="right"/>
    </xf>
    <xf numFmtId="0" fontId="12" fillId="0" borderId="2" xfId="0" applyFont="1" applyFill="1" applyBorder="1" applyAlignment="1">
      <alignment horizontal="center"/>
    </xf>
    <xf numFmtId="0" fontId="13" fillId="0" borderId="1" xfId="11" applyFont="1" applyFill="1" applyBorder="1" applyAlignment="1">
      <alignment horizontal="center"/>
    </xf>
    <xf numFmtId="166" fontId="12" fillId="0" borderId="1" xfId="0" quotePrefix="1" applyNumberFormat="1" applyFont="1" applyFill="1" applyBorder="1" applyAlignment="1">
      <alignment horizontal="center"/>
    </xf>
    <xf numFmtId="166" fontId="14" fillId="0" borderId="0" xfId="1" applyNumberFormat="1" applyFont="1" applyFill="1" applyBorder="1" applyAlignment="1">
      <alignment horizontal="center"/>
    </xf>
    <xf numFmtId="166" fontId="12" fillId="0" borderId="0" xfId="11" applyNumberFormat="1" applyFont="1" applyFill="1" applyBorder="1" applyAlignment="1">
      <alignment horizontal="center"/>
    </xf>
    <xf numFmtId="166" fontId="17" fillId="0" borderId="0" xfId="1" applyNumberFormat="1" applyFont="1" applyFill="1" applyBorder="1" applyAlignment="1">
      <alignment horizontal="center"/>
    </xf>
    <xf numFmtId="166" fontId="17" fillId="0" borderId="0" xfId="11" applyNumberFormat="1" applyFont="1" applyFill="1" applyBorder="1" applyAlignment="1">
      <alignment horizontal="center"/>
    </xf>
    <xf numFmtId="166" fontId="13" fillId="0" borderId="0" xfId="11" applyNumberFormat="1" applyFont="1" applyFill="1" applyBorder="1" applyAlignment="1">
      <alignment horizontal="center"/>
    </xf>
    <xf numFmtId="166" fontId="13" fillId="0" borderId="0" xfId="0" applyNumberFormat="1" applyFont="1" applyFill="1"/>
    <xf numFmtId="166" fontId="13" fillId="0" borderId="2" xfId="1" applyNumberFormat="1" applyFont="1" applyFill="1" applyBorder="1"/>
    <xf numFmtId="166" fontId="13" fillId="0" borderId="0" xfId="0" applyNumberFormat="1" applyFont="1" applyFill="1" applyBorder="1"/>
    <xf numFmtId="0" fontId="13" fillId="0" borderId="0" xfId="0" applyFont="1" applyFill="1" applyAlignment="1">
      <alignment horizontal="left"/>
    </xf>
    <xf numFmtId="0" fontId="12" fillId="0" borderId="0" xfId="0" applyFont="1" applyFill="1"/>
    <xf numFmtId="0" fontId="12" fillId="0" borderId="0" xfId="0" applyFont="1" applyFill="1" applyAlignment="1">
      <alignment horizontal="left"/>
    </xf>
    <xf numFmtId="166" fontId="12" fillId="0" borderId="0" xfId="0" applyNumberFormat="1" applyFont="1" applyFill="1"/>
    <xf numFmtId="0" fontId="12" fillId="0" borderId="0" xfId="0" applyFont="1" applyFill="1" applyBorder="1"/>
    <xf numFmtId="0" fontId="13" fillId="0" borderId="0" xfId="10" applyFont="1" applyFill="1"/>
    <xf numFmtId="0" fontId="13" fillId="0" borderId="0" xfId="0" applyFont="1" applyFill="1" applyBorder="1" applyAlignment="1">
      <alignment horizontal="right"/>
    </xf>
    <xf numFmtId="0" fontId="14" fillId="0" borderId="0" xfId="0" applyFont="1" applyFill="1" applyBorder="1"/>
    <xf numFmtId="166" fontId="13" fillId="0" borderId="0" xfId="0" applyNumberFormat="1" applyFont="1" applyFill="1" applyBorder="1" applyAlignment="1">
      <alignment horizontal="center"/>
    </xf>
    <xf numFmtId="166" fontId="12" fillId="0" borderId="1" xfId="1" applyNumberFormat="1" applyFont="1" applyFill="1" applyBorder="1"/>
    <xf numFmtId="164" fontId="13" fillId="0" borderId="0" xfId="0" applyNumberFormat="1" applyFont="1" applyFill="1"/>
    <xf numFmtId="166" fontId="13" fillId="0" borderId="0" xfId="11" quotePrefix="1" applyNumberFormat="1" applyFont="1" applyFill="1" applyAlignment="1">
      <alignment horizontal="center"/>
    </xf>
    <xf numFmtId="166" fontId="13" fillId="0" borderId="0" xfId="0" applyNumberFormat="1" applyFont="1" applyFill="1" applyAlignment="1">
      <alignment horizontal="center"/>
    </xf>
    <xf numFmtId="0" fontId="13" fillId="0" borderId="0" xfId="0" applyFont="1" applyFill="1" applyAlignment="1"/>
    <xf numFmtId="166" fontId="13" fillId="0" borderId="0" xfId="0" applyNumberFormat="1" applyFont="1" applyFill="1" applyAlignment="1"/>
    <xf numFmtId="166" fontId="13" fillId="0" borderId="0" xfId="1" applyNumberFormat="1" applyFont="1" applyFill="1" applyBorder="1" applyAlignment="1">
      <alignment horizontal="right" vertical="top" wrapText="1"/>
    </xf>
    <xf numFmtId="164" fontId="12" fillId="0" borderId="0" xfId="8" applyFont="1" applyFill="1" applyAlignment="1">
      <alignment horizontal="center"/>
    </xf>
    <xf numFmtId="43" fontId="13" fillId="0" borderId="0" xfId="1" applyFont="1" applyFill="1" applyBorder="1" applyAlignment="1"/>
    <xf numFmtId="3" fontId="16" fillId="0" borderId="0" xfId="0" applyNumberFormat="1" applyFont="1" applyFill="1" applyBorder="1" applyAlignment="1">
      <alignment horizontal="right" vertical="top" wrapText="1"/>
    </xf>
    <xf numFmtId="3" fontId="1" fillId="0" borderId="0" xfId="0" applyNumberFormat="1" applyFont="1" applyFill="1" applyBorder="1" applyAlignment="1">
      <alignment horizontal="right" vertical="top" wrapText="1"/>
    </xf>
    <xf numFmtId="3" fontId="16" fillId="0" borderId="0" xfId="0" applyNumberFormat="1" applyFont="1" applyFill="1" applyBorder="1"/>
    <xf numFmtId="0" fontId="1" fillId="0" borderId="0" xfId="0" applyFont="1" applyFill="1" applyBorder="1" applyAlignment="1">
      <alignment horizontal="right" vertical="top" wrapText="1"/>
    </xf>
    <xf numFmtId="166" fontId="3" fillId="0" borderId="2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 applyBorder="1" applyAlignment="1">
      <alignment horizontal="center" vertical="center"/>
    </xf>
    <xf numFmtId="166" fontId="3" fillId="0" borderId="3" xfId="1" applyNumberFormat="1" applyFont="1" applyFill="1" applyBorder="1" applyAlignment="1">
      <alignment horizontal="center"/>
    </xf>
    <xf numFmtId="0" fontId="13" fillId="0" borderId="0" xfId="11" applyFont="1"/>
    <xf numFmtId="164" fontId="12" fillId="0" borderId="0" xfId="0" applyNumberFormat="1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166" fontId="12" fillId="0" borderId="2" xfId="0" applyNumberFormat="1" applyFont="1" applyFill="1" applyBorder="1" applyAlignment="1">
      <alignment horizontal="center"/>
    </xf>
    <xf numFmtId="166" fontId="1" fillId="0" borderId="0" xfId="1" applyNumberFormat="1" applyFont="1" applyFill="1" applyBorder="1" applyAlignment="1">
      <alignment horizontal="center"/>
    </xf>
    <xf numFmtId="166" fontId="1" fillId="0" borderId="0" xfId="1" applyNumberFormat="1" applyFont="1" applyFill="1" applyBorder="1"/>
    <xf numFmtId="166" fontId="1" fillId="0" borderId="1" xfId="1" applyNumberFormat="1" applyFont="1" applyFill="1" applyBorder="1"/>
    <xf numFmtId="166" fontId="6" fillId="0" borderId="2" xfId="1" applyNumberFormat="1" applyFont="1" applyFill="1" applyBorder="1"/>
    <xf numFmtId="43" fontId="1" fillId="0" borderId="0" xfId="1" applyNumberFormat="1" applyFont="1" applyFill="1"/>
    <xf numFmtId="166" fontId="1" fillId="0" borderId="0" xfId="1" applyNumberFormat="1" applyFont="1" applyFill="1"/>
    <xf numFmtId="166" fontId="18" fillId="0" borderId="0" xfId="1" applyNumberFormat="1" applyFont="1" applyFill="1" applyBorder="1"/>
    <xf numFmtId="166" fontId="19" fillId="0" borderId="0" xfId="1" applyNumberFormat="1" applyFont="1" applyFill="1" applyAlignment="1">
      <alignment horizontal="center"/>
    </xf>
    <xf numFmtId="164" fontId="19" fillId="0" borderId="0" xfId="8" applyFont="1" applyFill="1" applyAlignment="1">
      <alignment horizontal="center"/>
    </xf>
    <xf numFmtId="167" fontId="19" fillId="0" borderId="0" xfId="8" applyNumberFormat="1" applyFont="1" applyFill="1" applyAlignment="1">
      <alignment horizontal="center"/>
    </xf>
    <xf numFmtId="167" fontId="19" fillId="0" borderId="0" xfId="8" applyNumberFormat="1" applyFont="1" applyFill="1" applyAlignment="1">
      <alignment horizontal="right"/>
    </xf>
    <xf numFmtId="166" fontId="19" fillId="0" borderId="2" xfId="8" applyNumberFormat="1" applyFont="1" applyFill="1" applyBorder="1" applyAlignment="1">
      <alignment horizontal="center"/>
    </xf>
    <xf numFmtId="166" fontId="19" fillId="0" borderId="1" xfId="0" applyNumberFormat="1" applyFont="1" applyFill="1" applyBorder="1" applyAlignment="1">
      <alignment horizontal="center"/>
    </xf>
    <xf numFmtId="166" fontId="19" fillId="0" borderId="0" xfId="1" applyNumberFormat="1" applyFont="1" applyFill="1" applyBorder="1" applyAlignment="1">
      <alignment horizontal="center"/>
    </xf>
    <xf numFmtId="166" fontId="19" fillId="0" borderId="0" xfId="7" applyNumberFormat="1" applyFont="1" applyFill="1" applyBorder="1" applyAlignment="1"/>
    <xf numFmtId="167" fontId="19" fillId="0" borderId="0" xfId="1" applyNumberFormat="1" applyFont="1" applyFill="1" applyBorder="1" applyAlignment="1">
      <alignment horizontal="center"/>
    </xf>
    <xf numFmtId="166" fontId="20" fillId="0" borderId="0" xfId="7" applyNumberFormat="1" applyFont="1" applyFill="1" applyBorder="1" applyAlignment="1">
      <alignment horizontal="center"/>
    </xf>
    <xf numFmtId="166" fontId="19" fillId="0" borderId="0" xfId="0" applyNumberFormat="1" applyFont="1" applyFill="1" applyBorder="1" applyAlignment="1">
      <alignment horizontal="centerContinuous"/>
    </xf>
    <xf numFmtId="166" fontId="19" fillId="0" borderId="0" xfId="0" applyNumberFormat="1" applyFont="1" applyFill="1" applyBorder="1" applyAlignment="1">
      <alignment horizontal="center"/>
    </xf>
    <xf numFmtId="166" fontId="18" fillId="0" borderId="0" xfId="1" applyNumberFormat="1" applyFont="1" applyFill="1"/>
    <xf numFmtId="166" fontId="18" fillId="0" borderId="0" xfId="11" applyNumberFormat="1" applyFont="1" applyFill="1"/>
    <xf numFmtId="167" fontId="18" fillId="0" borderId="0" xfId="1" applyNumberFormat="1" applyFont="1" applyFill="1"/>
    <xf numFmtId="43" fontId="18" fillId="0" borderId="0" xfId="1" applyFont="1" applyFill="1"/>
    <xf numFmtId="166" fontId="18" fillId="0" borderId="0" xfId="11" applyNumberFormat="1" applyFont="1" applyFill="1" applyBorder="1"/>
    <xf numFmtId="166" fontId="18" fillId="0" borderId="0" xfId="1" applyNumberFormat="1" applyFont="1" applyFill="1" applyAlignment="1">
      <alignment horizontal="right"/>
    </xf>
    <xf numFmtId="167" fontId="18" fillId="0" borderId="0" xfId="1" applyNumberFormat="1" applyFont="1" applyFill="1" applyAlignment="1">
      <alignment horizontal="right"/>
    </xf>
    <xf numFmtId="167" fontId="18" fillId="0" borderId="0" xfId="1" applyNumberFormat="1" applyFont="1" applyFill="1" applyBorder="1"/>
    <xf numFmtId="43" fontId="18" fillId="0" borderId="0" xfId="1" applyFont="1" applyFill="1" applyBorder="1"/>
    <xf numFmtId="166" fontId="19" fillId="0" borderId="3" xfId="1" applyNumberFormat="1" applyFont="1" applyFill="1" applyBorder="1"/>
    <xf numFmtId="167" fontId="19" fillId="0" borderId="3" xfId="1" applyNumberFormat="1" applyFont="1" applyFill="1" applyBorder="1"/>
    <xf numFmtId="43" fontId="19" fillId="0" borderId="0" xfId="1" applyFont="1" applyFill="1" applyBorder="1"/>
    <xf numFmtId="166" fontId="19" fillId="0" borderId="0" xfId="1" applyNumberFormat="1" applyFont="1" applyFill="1" applyBorder="1"/>
    <xf numFmtId="167" fontId="19" fillId="0" borderId="0" xfId="1" applyNumberFormat="1" applyFont="1" applyFill="1" applyBorder="1"/>
    <xf numFmtId="43" fontId="18" fillId="0" borderId="0" xfId="1" applyFont="1" applyFill="1" applyAlignment="1">
      <alignment horizontal="right"/>
    </xf>
    <xf numFmtId="166" fontId="19" fillId="0" borderId="4" xfId="1" applyNumberFormat="1" applyFont="1" applyFill="1" applyBorder="1"/>
    <xf numFmtId="167" fontId="19" fillId="0" borderId="4" xfId="1" applyNumberFormat="1" applyFont="1" applyFill="1" applyBorder="1"/>
    <xf numFmtId="166" fontId="19" fillId="0" borderId="0" xfId="1" applyNumberFormat="1" applyFont="1" applyFill="1"/>
    <xf numFmtId="167" fontId="19" fillId="0" borderId="0" xfId="1" applyNumberFormat="1" applyFont="1" applyFill="1"/>
    <xf numFmtId="43" fontId="19" fillId="0" borderId="0" xfId="1" applyFont="1" applyFill="1"/>
    <xf numFmtId="166" fontId="18" fillId="0" borderId="5" xfId="1" applyNumberFormat="1" applyFont="1" applyFill="1" applyBorder="1" applyAlignment="1">
      <alignment horizontal="right"/>
    </xf>
    <xf numFmtId="167" fontId="18" fillId="0" borderId="5" xfId="1" applyNumberFormat="1" applyFont="1" applyFill="1" applyBorder="1" applyAlignment="1">
      <alignment horizontal="right"/>
    </xf>
    <xf numFmtId="166" fontId="19" fillId="0" borderId="2" xfId="1" applyNumberFormat="1" applyFont="1" applyFill="1" applyBorder="1"/>
    <xf numFmtId="167" fontId="19" fillId="0" borderId="2" xfId="1" applyNumberFormat="1" applyFont="1" applyFill="1" applyBorder="1"/>
    <xf numFmtId="166" fontId="18" fillId="0" borderId="0" xfId="8" applyNumberFormat="1" applyFont="1" applyFill="1"/>
    <xf numFmtId="166" fontId="6" fillId="0" borderId="0" xfId="1" applyNumberFormat="1" applyFont="1" applyFill="1" applyAlignment="1">
      <alignment horizontal="center"/>
    </xf>
    <xf numFmtId="43" fontId="13" fillId="0" borderId="0" xfId="0" applyNumberFormat="1" applyFont="1" applyFill="1"/>
    <xf numFmtId="0" fontId="12" fillId="0" borderId="0" xfId="0" applyFont="1" applyFill="1" applyBorder="1" applyAlignment="1">
      <alignment horizontal="center"/>
    </xf>
    <xf numFmtId="164" fontId="12" fillId="0" borderId="0" xfId="8" applyFont="1" applyFill="1" applyBorder="1" applyAlignment="1">
      <alignment horizontal="center"/>
    </xf>
    <xf numFmtId="166" fontId="19" fillId="0" borderId="0" xfId="8" applyNumberFormat="1" applyFont="1" applyFill="1" applyBorder="1" applyAlignment="1">
      <alignment horizontal="center"/>
    </xf>
    <xf numFmtId="166" fontId="19" fillId="0" borderId="1" xfId="1" quotePrefix="1" applyNumberFormat="1" applyFont="1" applyFill="1" applyBorder="1" applyAlignment="1">
      <alignment horizontal="center"/>
    </xf>
    <xf numFmtId="167" fontId="19" fillId="0" borderId="1" xfId="1" quotePrefix="1" applyNumberFormat="1" applyFont="1" applyFill="1" applyBorder="1" applyAlignment="1">
      <alignment horizontal="center"/>
    </xf>
    <xf numFmtId="0" fontId="12" fillId="0" borderId="0" xfId="11" applyFont="1"/>
    <xf numFmtId="0" fontId="13" fillId="0" borderId="0" xfId="0" applyFont="1"/>
    <xf numFmtId="0" fontId="12" fillId="0" borderId="0" xfId="6" applyFont="1"/>
    <xf numFmtId="49" fontId="12" fillId="0" borderId="0" xfId="7" applyNumberFormat="1" applyFont="1" applyAlignment="1">
      <alignment horizontal="right"/>
    </xf>
    <xf numFmtId="49" fontId="12" fillId="0" borderId="0" xfId="0" applyNumberFormat="1" applyFont="1" applyAlignment="1">
      <alignment horizontal="right"/>
    </xf>
    <xf numFmtId="164" fontId="12" fillId="0" borderId="0" xfId="8" applyFont="1" applyFill="1" applyAlignment="1">
      <alignment horizontal="right"/>
    </xf>
    <xf numFmtId="164" fontId="3" fillId="0" borderId="0" xfId="8" applyFont="1" applyFill="1" applyBorder="1" applyAlignment="1">
      <alignment horizontal="center"/>
    </xf>
    <xf numFmtId="166" fontId="3" fillId="0" borderId="0" xfId="8" applyNumberFormat="1" applyFont="1" applyFill="1" applyBorder="1" applyAlignment="1">
      <alignment horizontal="center"/>
    </xf>
    <xf numFmtId="0" fontId="12" fillId="0" borderId="1" xfId="0" applyFont="1" applyBorder="1" applyAlignment="1">
      <alignment horizontal="center"/>
    </xf>
    <xf numFmtId="166" fontId="12" fillId="0" borderId="1" xfId="1" quotePrefix="1" applyNumberFormat="1" applyFont="1" applyFill="1" applyBorder="1" applyAlignment="1">
      <alignment horizontal="center"/>
    </xf>
    <xf numFmtId="0" fontId="19" fillId="0" borderId="0" xfId="11" applyFont="1"/>
    <xf numFmtId="0" fontId="19" fillId="0" borderId="0" xfId="0" applyFont="1"/>
    <xf numFmtId="0" fontId="18" fillId="0" borderId="0" xfId="0" applyFont="1"/>
    <xf numFmtId="0" fontId="19" fillId="0" borderId="0" xfId="2" applyNumberFormat="1" applyFont="1" applyFill="1"/>
    <xf numFmtId="0" fontId="19" fillId="0" borderId="0" xfId="6" applyFont="1"/>
    <xf numFmtId="0" fontId="19" fillId="0" borderId="0" xfId="7" applyFont="1"/>
    <xf numFmtId="0" fontId="21" fillId="0" borderId="0" xfId="7" applyFont="1"/>
    <xf numFmtId="0" fontId="22" fillId="0" borderId="0" xfId="6" applyFont="1"/>
    <xf numFmtId="0" fontId="23" fillId="0" borderId="0" xfId="6" applyFont="1"/>
    <xf numFmtId="0" fontId="21" fillId="0" borderId="0" xfId="6" applyFont="1"/>
    <xf numFmtId="0" fontId="1" fillId="0" borderId="0" xfId="11" applyFont="1"/>
    <xf numFmtId="0" fontId="12" fillId="0" borderId="2" xfId="5" applyFont="1" applyBorder="1" applyAlignment="1">
      <alignment horizontal="center"/>
    </xf>
    <xf numFmtId="0" fontId="12" fillId="0" borderId="0" xfId="5" applyFont="1" applyAlignment="1">
      <alignment horizontal="center"/>
    </xf>
    <xf numFmtId="0" fontId="12" fillId="0" borderId="2" xfId="5" applyFont="1" applyBorder="1" applyAlignment="1">
      <alignment horizontal="center" vertical="center"/>
    </xf>
    <xf numFmtId="0" fontId="12" fillId="0" borderId="1" xfId="5" applyFont="1" applyBorder="1" applyAlignment="1">
      <alignment horizontal="center"/>
    </xf>
    <xf numFmtId="166" fontId="12" fillId="0" borderId="2" xfId="1" applyNumberFormat="1" applyFont="1" applyFill="1" applyBorder="1" applyAlignment="1">
      <alignment horizontal="center"/>
    </xf>
    <xf numFmtId="166" fontId="3" fillId="0" borderId="3" xfId="1" applyNumberFormat="1" applyFont="1" applyFill="1" applyBorder="1" applyAlignment="1">
      <alignment horizontal="center" vertical="top"/>
    </xf>
    <xf numFmtId="166" fontId="3" fillId="0" borderId="0" xfId="1" applyNumberFormat="1" applyFont="1" applyFill="1" applyBorder="1" applyAlignment="1">
      <alignment horizontal="center" vertical="center"/>
    </xf>
    <xf numFmtId="166" fontId="3" fillId="0" borderId="3" xfId="1" applyNumberFormat="1" applyFont="1" applyFill="1" applyBorder="1" applyAlignment="1">
      <alignment horizontal="center" vertical="top"/>
    </xf>
    <xf numFmtId="166" fontId="3" fillId="0" borderId="2" xfId="1" applyNumberFormat="1" applyFont="1" applyFill="1" applyBorder="1" applyAlignment="1">
      <alignment vertical="top"/>
    </xf>
    <xf numFmtId="166" fontId="3" fillId="0" borderId="0" xfId="1" applyNumberFormat="1" applyFont="1" applyFill="1" applyBorder="1" applyAlignment="1">
      <alignment horizontal="center" vertical="top"/>
    </xf>
    <xf numFmtId="166" fontId="19" fillId="0" borderId="0" xfId="8" applyNumberFormat="1" applyFont="1" applyFill="1" applyBorder="1" applyAlignment="1">
      <alignment horizontal="center"/>
    </xf>
    <xf numFmtId="164" fontId="12" fillId="0" borderId="0" xfId="8" applyFont="1" applyFill="1" applyAlignment="1">
      <alignment horizontal="center"/>
    </xf>
    <xf numFmtId="166" fontId="19" fillId="0" borderId="2" xfId="8" applyNumberFormat="1" applyFont="1" applyFill="1" applyBorder="1" applyAlignment="1">
      <alignment horizontal="center"/>
    </xf>
    <xf numFmtId="164" fontId="12" fillId="0" borderId="0" xfId="8" applyFont="1" applyBorder="1" applyAlignment="1">
      <alignment horizontal="center"/>
    </xf>
    <xf numFmtId="37" fontId="19" fillId="0" borderId="0" xfId="6" applyNumberFormat="1" applyFont="1" applyAlignment="1">
      <alignment horizontal="center"/>
    </xf>
    <xf numFmtId="164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4" fontId="3" fillId="0" borderId="0" xfId="8" applyFont="1" applyFill="1" applyAlignment="1">
      <alignment horizontal="center"/>
    </xf>
    <xf numFmtId="164" fontId="12" fillId="0" borderId="2" xfId="8" applyFont="1" applyBorder="1" applyAlignment="1">
      <alignment horizontal="center"/>
    </xf>
    <xf numFmtId="37" fontId="19" fillId="0" borderId="2" xfId="6" applyNumberFormat="1" applyFont="1" applyBorder="1" applyAlignment="1">
      <alignment horizontal="center"/>
    </xf>
    <xf numFmtId="166" fontId="3" fillId="0" borderId="2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 applyBorder="1" applyAlignment="1">
      <alignment horizontal="center" vertical="center"/>
    </xf>
    <xf numFmtId="164" fontId="3" fillId="0" borderId="0" xfId="5" applyNumberFormat="1" applyFont="1" applyFill="1" applyAlignment="1">
      <alignment horizontal="center"/>
    </xf>
    <xf numFmtId="0" fontId="3" fillId="0" borderId="0" xfId="5" applyFont="1" applyFill="1" applyAlignment="1">
      <alignment horizontal="center"/>
    </xf>
    <xf numFmtId="164" fontId="3" fillId="0" borderId="0" xfId="5" applyNumberFormat="1" applyFont="1" applyFill="1" applyBorder="1" applyAlignment="1">
      <alignment horizontal="center"/>
    </xf>
    <xf numFmtId="166" fontId="3" fillId="0" borderId="1" xfId="1" applyNumberFormat="1" applyFont="1" applyFill="1" applyBorder="1" applyAlignment="1">
      <alignment horizontal="center" vertical="center"/>
    </xf>
    <xf numFmtId="166" fontId="3" fillId="0" borderId="3" xfId="1" applyNumberFormat="1" applyFont="1" applyFill="1" applyBorder="1" applyAlignment="1">
      <alignment horizontal="center" vertical="top"/>
    </xf>
    <xf numFmtId="166" fontId="3" fillId="0" borderId="2" xfId="1" applyNumberFormat="1" applyFont="1" applyFill="1" applyBorder="1" applyAlignment="1">
      <alignment horizontal="center" vertical="top"/>
    </xf>
    <xf numFmtId="166" fontId="3" fillId="0" borderId="1" xfId="1" applyNumberFormat="1" applyFont="1" applyFill="1" applyBorder="1" applyAlignment="1">
      <alignment horizontal="center" vertical="top"/>
    </xf>
    <xf numFmtId="164" fontId="12" fillId="0" borderId="0" xfId="8" applyFont="1" applyFill="1" applyBorder="1" applyAlignment="1">
      <alignment horizontal="center"/>
    </xf>
    <xf numFmtId="37" fontId="12" fillId="0" borderId="0" xfId="6" applyNumberFormat="1" applyFont="1" applyAlignment="1">
      <alignment horizontal="center"/>
    </xf>
    <xf numFmtId="164" fontId="12" fillId="0" borderId="0" xfId="0" applyNumberFormat="1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37" fontId="12" fillId="0" borderId="2" xfId="6" applyNumberFormat="1" applyFont="1" applyBorder="1" applyAlignment="1">
      <alignment horizontal="center"/>
    </xf>
    <xf numFmtId="164" fontId="12" fillId="0" borderId="2" xfId="8" applyFont="1" applyFill="1" applyBorder="1" applyAlignment="1">
      <alignment horizontal="center"/>
    </xf>
  </cellXfs>
  <cellStyles count="13">
    <cellStyle name="Comma 2" xfId="2" xr:uid="{00000000-0005-0000-0000-000001000000}"/>
    <cellStyle name="Comma 3" xfId="3" xr:uid="{00000000-0005-0000-0000-000002000000}"/>
    <cellStyle name="Normal 2" xfId="4" xr:uid="{00000000-0005-0000-0000-000004000000}"/>
    <cellStyle name="Normal 4" xfId="5" xr:uid="{00000000-0005-0000-0000-000005000000}"/>
    <cellStyle name="Normal_Sunstar Chem;E;2000" xfId="6" xr:uid="{00000000-0005-0000-0000-000006000000}"/>
    <cellStyle name="Normal_TBSP06-FS-Q1-English-BL" xfId="7" xr:uid="{00000000-0005-0000-0000-000007000000}"/>
    <cellStyle name="เครื่องหมายจุลภาค_งบGETQ'343" xfId="8" xr:uid="{00000000-0005-0000-0000-000008000000}"/>
    <cellStyle name="จุลภาค" xfId="1" builtinId="3"/>
    <cellStyle name="ปกติ" xfId="0" builtinId="0"/>
    <cellStyle name="ปกติ 2" xfId="9" xr:uid="{00000000-0005-0000-0000-000009000000}"/>
    <cellStyle name="ปกติ_KT-Q1 '45หลังตรวจสอบ" xfId="10" xr:uid="{00000000-0005-0000-0000-00000A000000}"/>
    <cellStyle name="ปกติ_งบGETQ'343" xfId="11" xr:uid="{00000000-0005-0000-0000-00000B000000}"/>
    <cellStyle name="ปกติ_งบการเงินเด้มโก้Y'47" xfId="12" xr:uid="{00000000-0005-0000-0000-00000C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92D050"/>
  </sheetPr>
  <dimension ref="A1:X90"/>
  <sheetViews>
    <sheetView view="pageBreakPreview" topLeftCell="A66" zoomScale="69" zoomScaleSheetLayoutView="69" workbookViewId="0">
      <selection activeCell="I78" sqref="I78:O79"/>
    </sheetView>
  </sheetViews>
  <sheetFormatPr defaultColWidth="9.08984375" defaultRowHeight="22.5" x14ac:dyDescent="0.7"/>
  <cols>
    <col min="1" max="1" width="3" style="85" customWidth="1"/>
    <col min="2" max="2" width="1.90625" style="85" customWidth="1"/>
    <col min="3" max="3" width="3" style="85" customWidth="1"/>
    <col min="4" max="4" width="22.36328125" style="85" customWidth="1"/>
    <col min="5" max="5" width="20.54296875" style="85" customWidth="1"/>
    <col min="6" max="6" width="1.36328125" style="85" customWidth="1"/>
    <col min="7" max="7" width="9.6328125" style="99" customWidth="1"/>
    <col min="8" max="8" width="1.453125" style="99" customWidth="1"/>
    <col min="9" max="9" width="15.1796875" style="180" customWidth="1"/>
    <col min="10" max="10" width="1.54296875" style="181" customWidth="1"/>
    <col min="11" max="11" width="15.1796875" style="182" customWidth="1"/>
    <col min="12" max="12" width="1.453125" style="181" customWidth="1"/>
    <col min="13" max="13" width="15.1796875" style="180" customWidth="1"/>
    <col min="14" max="14" width="2.08984375" style="181" customWidth="1"/>
    <col min="15" max="15" width="15.1796875" style="182" customWidth="1"/>
    <col min="16" max="16" width="12.90625" style="85" bestFit="1" customWidth="1"/>
    <col min="17" max="17" width="11.90625" style="85" bestFit="1" customWidth="1"/>
    <col min="18" max="19" width="11.453125" style="85" bestFit="1" customWidth="1"/>
    <col min="20" max="20" width="9.08984375" style="85"/>
    <col min="21" max="21" width="12.90625" style="85" bestFit="1" customWidth="1"/>
    <col min="22" max="22" width="11.453125" style="85" bestFit="1" customWidth="1"/>
    <col min="23" max="23" width="9.08984375" style="85"/>
    <col min="24" max="24" width="11" style="85" bestFit="1" customWidth="1"/>
    <col min="25" max="16384" width="9.08984375" style="85"/>
  </cols>
  <sheetData>
    <row r="1" spans="1:24" ht="26.25" customHeight="1" x14ac:dyDescent="0.7">
      <c r="A1" s="244" t="s">
        <v>8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83"/>
      <c r="Q1" s="83"/>
      <c r="R1" s="83"/>
      <c r="S1" s="83"/>
      <c r="T1" s="83"/>
      <c r="U1" s="83"/>
      <c r="V1" s="83"/>
      <c r="W1" s="83"/>
      <c r="X1" s="83"/>
    </row>
    <row r="2" spans="1:24" x14ac:dyDescent="0.7">
      <c r="A2" s="244" t="s">
        <v>9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83"/>
      <c r="Q2" s="83"/>
      <c r="R2" s="83"/>
      <c r="S2" s="83"/>
      <c r="T2" s="83"/>
      <c r="U2" s="83"/>
      <c r="V2" s="83"/>
      <c r="W2" s="83"/>
      <c r="X2" s="83"/>
    </row>
    <row r="3" spans="1:24" x14ac:dyDescent="0.7">
      <c r="A3" s="244" t="s">
        <v>10</v>
      </c>
      <c r="B3" s="244"/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83"/>
      <c r="Q3" s="83"/>
      <c r="R3" s="83"/>
      <c r="S3" s="83"/>
      <c r="T3" s="83"/>
      <c r="U3" s="83"/>
      <c r="V3" s="83"/>
      <c r="W3" s="83"/>
      <c r="X3" s="83"/>
    </row>
    <row r="4" spans="1:24" x14ac:dyDescent="0.7">
      <c r="A4" s="148"/>
      <c r="B4" s="148"/>
      <c r="C4" s="148"/>
      <c r="D4" s="148"/>
      <c r="E4" s="148"/>
      <c r="F4" s="148"/>
      <c r="G4" s="148"/>
      <c r="H4" s="148"/>
      <c r="I4" s="168"/>
      <c r="J4" s="169"/>
      <c r="K4" s="170"/>
      <c r="L4" s="169"/>
      <c r="M4" s="168"/>
      <c r="N4" s="169"/>
      <c r="O4" s="171" t="s">
        <v>11</v>
      </c>
      <c r="P4" s="83"/>
      <c r="Q4" s="83"/>
      <c r="R4" s="83"/>
      <c r="S4" s="83"/>
      <c r="T4" s="83"/>
      <c r="U4" s="83"/>
      <c r="V4" s="83"/>
      <c r="W4" s="83"/>
      <c r="X4" s="83"/>
    </row>
    <row r="5" spans="1:24" ht="23.25" customHeight="1" x14ac:dyDescent="0.7">
      <c r="A5" s="86"/>
      <c r="B5" s="86"/>
      <c r="C5" s="86"/>
      <c r="D5" s="86"/>
      <c r="E5" s="87"/>
      <c r="F5" s="87"/>
      <c r="G5" s="87"/>
      <c r="H5" s="87"/>
      <c r="I5" s="245" t="s">
        <v>12</v>
      </c>
      <c r="J5" s="245"/>
      <c r="K5" s="245"/>
      <c r="L5" s="172"/>
      <c r="M5" s="245" t="s">
        <v>14</v>
      </c>
      <c r="N5" s="245"/>
      <c r="O5" s="245"/>
      <c r="P5" s="83"/>
      <c r="Q5" s="83"/>
      <c r="R5" s="83"/>
      <c r="S5" s="83"/>
      <c r="T5" s="83"/>
      <c r="U5" s="83"/>
      <c r="V5" s="83"/>
      <c r="W5" s="83"/>
      <c r="X5" s="83"/>
    </row>
    <row r="6" spans="1:24" ht="23.25" customHeight="1" x14ac:dyDescent="0.7">
      <c r="A6" s="83"/>
      <c r="B6" s="83"/>
      <c r="C6" s="83"/>
      <c r="D6" s="83"/>
      <c r="E6" s="208"/>
      <c r="F6" s="208"/>
      <c r="G6" s="208"/>
      <c r="H6" s="208"/>
      <c r="I6" s="243" t="s">
        <v>13</v>
      </c>
      <c r="J6" s="243"/>
      <c r="K6" s="243"/>
      <c r="L6" s="209"/>
      <c r="M6" s="243" t="s">
        <v>13</v>
      </c>
      <c r="N6" s="243"/>
      <c r="O6" s="243"/>
      <c r="P6" s="83"/>
      <c r="Q6" s="83"/>
      <c r="R6" s="83"/>
      <c r="S6" s="83"/>
      <c r="T6" s="83"/>
      <c r="U6" s="83"/>
      <c r="V6" s="83"/>
      <c r="W6" s="83"/>
      <c r="X6" s="83"/>
    </row>
    <row r="7" spans="1:24" s="94" customFormat="1" x14ac:dyDescent="0.7">
      <c r="A7" s="88"/>
      <c r="B7" s="88"/>
      <c r="C7" s="88"/>
      <c r="D7" s="88"/>
      <c r="E7" s="88"/>
      <c r="F7" s="88"/>
      <c r="G7" s="89" t="s">
        <v>15</v>
      </c>
      <c r="H7" s="90"/>
      <c r="I7" s="210" t="s">
        <v>17</v>
      </c>
      <c r="J7" s="173"/>
      <c r="K7" s="211" t="s">
        <v>18</v>
      </c>
      <c r="L7" s="173"/>
      <c r="M7" s="210" t="s">
        <v>17</v>
      </c>
      <c r="N7" s="173"/>
      <c r="O7" s="211" t="s">
        <v>18</v>
      </c>
      <c r="P7" s="93"/>
      <c r="Q7" s="93"/>
      <c r="R7" s="93"/>
      <c r="S7" s="93"/>
      <c r="T7" s="93"/>
      <c r="U7" s="93"/>
      <c r="V7" s="93"/>
      <c r="W7" s="93"/>
      <c r="X7" s="93"/>
    </row>
    <row r="8" spans="1:24" x14ac:dyDescent="0.7">
      <c r="A8" s="83"/>
      <c r="B8" s="83"/>
      <c r="C8" s="83"/>
      <c r="D8" s="83"/>
      <c r="E8" s="83"/>
      <c r="F8" s="83"/>
      <c r="G8" s="95"/>
      <c r="H8" s="95"/>
      <c r="I8" s="174" t="s">
        <v>19</v>
      </c>
      <c r="J8" s="175"/>
      <c r="K8" s="176" t="s">
        <v>21</v>
      </c>
      <c r="L8" s="177"/>
      <c r="M8" s="174" t="s">
        <v>19</v>
      </c>
      <c r="N8" s="175"/>
      <c r="O8" s="176" t="s">
        <v>21</v>
      </c>
      <c r="P8" s="83"/>
      <c r="Q8" s="83"/>
      <c r="R8" s="83"/>
      <c r="S8" s="83"/>
      <c r="T8" s="83"/>
      <c r="U8" s="83"/>
      <c r="V8" s="83"/>
      <c r="W8" s="83"/>
      <c r="X8" s="83"/>
    </row>
    <row r="9" spans="1:24" x14ac:dyDescent="0.7">
      <c r="A9" s="83"/>
      <c r="B9" s="83"/>
      <c r="C9" s="83"/>
      <c r="D9" s="83"/>
      <c r="E9" s="83"/>
      <c r="F9" s="83"/>
      <c r="G9" s="95"/>
      <c r="H9" s="95"/>
      <c r="I9" s="174" t="s">
        <v>20</v>
      </c>
      <c r="J9" s="178"/>
      <c r="K9" s="176"/>
      <c r="L9" s="179"/>
      <c r="M9" s="174" t="s">
        <v>20</v>
      </c>
      <c r="N9" s="178"/>
      <c r="O9" s="176"/>
      <c r="P9" s="83"/>
      <c r="Q9" s="83"/>
      <c r="R9" s="83"/>
      <c r="S9" s="83"/>
      <c r="T9" s="83"/>
      <c r="U9" s="83"/>
      <c r="V9" s="83"/>
      <c r="W9" s="83"/>
      <c r="X9" s="83"/>
    </row>
    <row r="10" spans="1:24" x14ac:dyDescent="0.7">
      <c r="A10" s="212" t="s">
        <v>22</v>
      </c>
      <c r="E10" s="83"/>
      <c r="N10" s="178"/>
      <c r="O10" s="176"/>
      <c r="P10" s="149"/>
      <c r="Q10" s="149"/>
      <c r="R10" s="149"/>
      <c r="S10" s="149"/>
      <c r="T10" s="149"/>
      <c r="U10" s="149"/>
      <c r="V10" s="149"/>
      <c r="W10" s="83"/>
      <c r="X10" s="83"/>
    </row>
    <row r="11" spans="1:24" x14ac:dyDescent="0.7">
      <c r="B11" s="212" t="s">
        <v>23</v>
      </c>
      <c r="E11" s="83"/>
      <c r="J11" s="183"/>
      <c r="L11" s="183"/>
      <c r="N11" s="183"/>
      <c r="P11" s="117"/>
      <c r="Q11" s="83"/>
      <c r="R11" s="84"/>
      <c r="S11" s="117"/>
      <c r="T11" s="117"/>
      <c r="U11" s="117"/>
      <c r="V11" s="83"/>
      <c r="W11" s="83"/>
      <c r="X11" s="83"/>
    </row>
    <row r="12" spans="1:24" ht="24" customHeight="1" x14ac:dyDescent="0.7">
      <c r="C12" s="85" t="s">
        <v>24</v>
      </c>
      <c r="E12" s="83"/>
      <c r="G12" s="103"/>
      <c r="H12" s="103"/>
      <c r="I12" s="180">
        <v>110056</v>
      </c>
      <c r="J12" s="183"/>
      <c r="K12" s="180">
        <v>174707</v>
      </c>
      <c r="L12" s="183"/>
      <c r="M12" s="180">
        <v>40402</v>
      </c>
      <c r="N12" s="183"/>
      <c r="O12" s="182">
        <v>73876</v>
      </c>
      <c r="P12" s="83"/>
      <c r="Q12" s="105"/>
      <c r="R12" s="104"/>
      <c r="S12" s="84"/>
      <c r="T12" s="83"/>
      <c r="U12" s="83"/>
      <c r="V12" s="105"/>
      <c r="W12" s="83"/>
      <c r="X12" s="83"/>
    </row>
    <row r="13" spans="1:24" ht="24" customHeight="1" x14ac:dyDescent="0.7">
      <c r="C13" s="94" t="s">
        <v>25</v>
      </c>
      <c r="E13" s="83"/>
      <c r="G13" s="103">
        <v>5</v>
      </c>
      <c r="H13" s="103"/>
      <c r="I13" s="180">
        <v>706317</v>
      </c>
      <c r="J13" s="183"/>
      <c r="K13" s="180">
        <v>577295</v>
      </c>
      <c r="L13" s="183"/>
      <c r="M13" s="180">
        <v>554859</v>
      </c>
      <c r="N13" s="183"/>
      <c r="O13" s="184">
        <v>494767</v>
      </c>
      <c r="P13" s="110"/>
      <c r="Q13" s="105"/>
      <c r="R13" s="104"/>
      <c r="S13" s="84"/>
      <c r="T13" s="83"/>
      <c r="U13" s="83"/>
      <c r="V13" s="105"/>
      <c r="W13" s="83"/>
      <c r="X13" s="83"/>
    </row>
    <row r="14" spans="1:24" ht="24" customHeight="1" x14ac:dyDescent="0.7">
      <c r="C14" s="94" t="s">
        <v>160</v>
      </c>
      <c r="E14" s="83"/>
      <c r="G14" s="103">
        <v>6</v>
      </c>
      <c r="H14" s="103"/>
      <c r="I14" s="180">
        <v>632288</v>
      </c>
      <c r="J14" s="183"/>
      <c r="K14" s="180">
        <v>387492</v>
      </c>
      <c r="L14" s="183"/>
      <c r="M14" s="180">
        <v>492094</v>
      </c>
      <c r="N14" s="183"/>
      <c r="O14" s="184">
        <v>276830</v>
      </c>
      <c r="P14" s="110"/>
      <c r="Q14" s="105"/>
      <c r="R14" s="104"/>
      <c r="S14" s="84"/>
      <c r="T14" s="83"/>
      <c r="U14" s="83"/>
      <c r="V14" s="105"/>
      <c r="W14" s="83"/>
      <c r="X14" s="83"/>
    </row>
    <row r="15" spans="1:24" ht="24" customHeight="1" x14ac:dyDescent="0.7">
      <c r="C15" s="85" t="s">
        <v>26</v>
      </c>
      <c r="E15" s="83"/>
      <c r="G15" s="103">
        <v>20.3</v>
      </c>
      <c r="H15" s="103"/>
      <c r="I15" s="185">
        <v>0</v>
      </c>
      <c r="J15" s="183"/>
      <c r="K15" s="185">
        <v>0</v>
      </c>
      <c r="L15" s="183"/>
      <c r="M15" s="185">
        <v>0</v>
      </c>
      <c r="N15" s="183"/>
      <c r="O15" s="186">
        <v>34220</v>
      </c>
      <c r="P15" s="110"/>
      <c r="Q15" s="105"/>
      <c r="R15" s="104"/>
      <c r="S15" s="84"/>
      <c r="T15" s="83"/>
      <c r="U15" s="83"/>
      <c r="V15" s="105"/>
      <c r="W15" s="83"/>
      <c r="X15" s="83"/>
    </row>
    <row r="16" spans="1:24" ht="24" customHeight="1" x14ac:dyDescent="0.7">
      <c r="C16" s="85" t="s">
        <v>27</v>
      </c>
      <c r="E16" s="83"/>
      <c r="G16" s="103">
        <v>7</v>
      </c>
      <c r="H16" s="103"/>
      <c r="I16" s="185">
        <v>75937</v>
      </c>
      <c r="J16" s="183"/>
      <c r="K16" s="186">
        <v>59919</v>
      </c>
      <c r="L16" s="183"/>
      <c r="M16" s="185">
        <v>67333</v>
      </c>
      <c r="N16" s="183"/>
      <c r="O16" s="186">
        <v>48761</v>
      </c>
      <c r="P16" s="110"/>
      <c r="Q16" s="105"/>
      <c r="R16" s="104"/>
      <c r="S16" s="84"/>
      <c r="T16" s="83"/>
      <c r="U16" s="83"/>
      <c r="V16" s="105"/>
      <c r="W16" s="83"/>
      <c r="X16" s="83"/>
    </row>
    <row r="17" spans="2:24" ht="24" customHeight="1" x14ac:dyDescent="0.7">
      <c r="C17" s="85" t="s">
        <v>28</v>
      </c>
      <c r="E17" s="83"/>
      <c r="G17" s="103"/>
      <c r="I17" s="167">
        <v>3809</v>
      </c>
      <c r="J17" s="183"/>
      <c r="K17" s="187">
        <v>3953</v>
      </c>
      <c r="L17" s="188"/>
      <c r="M17" s="167">
        <v>1798</v>
      </c>
      <c r="N17" s="188"/>
      <c r="O17" s="186">
        <v>2025</v>
      </c>
      <c r="P17" s="110"/>
      <c r="Q17" s="105"/>
      <c r="R17" s="104"/>
      <c r="S17" s="84"/>
      <c r="T17" s="83"/>
      <c r="U17" s="83"/>
      <c r="V17" s="105"/>
      <c r="W17" s="83"/>
      <c r="X17" s="83"/>
    </row>
    <row r="18" spans="2:24" ht="25.5" customHeight="1" x14ac:dyDescent="0.7">
      <c r="C18" s="98" t="s">
        <v>29</v>
      </c>
      <c r="I18" s="189">
        <f>SUM(I12:I17)</f>
        <v>1528407</v>
      </c>
      <c r="J18" s="183"/>
      <c r="K18" s="190">
        <f>SUM(K12:K17)</f>
        <v>1203366</v>
      </c>
      <c r="L18" s="191"/>
      <c r="M18" s="189">
        <f>SUM(M12:M17)</f>
        <v>1156486</v>
      </c>
      <c r="N18" s="191"/>
      <c r="O18" s="190">
        <f>SUM(O12:O17)</f>
        <v>930479</v>
      </c>
      <c r="P18" s="83"/>
      <c r="Q18" s="83"/>
      <c r="R18" s="83"/>
      <c r="S18" s="84"/>
      <c r="T18" s="83"/>
      <c r="U18" s="83"/>
      <c r="V18" s="83"/>
      <c r="W18" s="83"/>
      <c r="X18" s="83"/>
    </row>
    <row r="19" spans="2:24" ht="25.5" customHeight="1" x14ac:dyDescent="0.7">
      <c r="B19" s="212" t="s">
        <v>30</v>
      </c>
      <c r="D19" s="98"/>
      <c r="I19" s="192"/>
      <c r="J19" s="183"/>
      <c r="K19" s="193"/>
      <c r="L19" s="191"/>
      <c r="M19" s="192"/>
      <c r="N19" s="191"/>
      <c r="O19" s="193"/>
      <c r="P19" s="83"/>
      <c r="Q19" s="83"/>
      <c r="R19" s="83"/>
      <c r="S19" s="84"/>
      <c r="T19" s="83"/>
      <c r="U19" s="83"/>
      <c r="V19" s="83"/>
      <c r="W19" s="83"/>
      <c r="X19" s="83"/>
    </row>
    <row r="20" spans="2:24" ht="25.5" customHeight="1" x14ac:dyDescent="0.7">
      <c r="B20" s="98"/>
      <c r="C20" s="85" t="s">
        <v>40</v>
      </c>
      <c r="D20" s="98"/>
      <c r="I20" s="167">
        <v>8534</v>
      </c>
      <c r="J20" s="183"/>
      <c r="K20" s="186">
        <v>8534</v>
      </c>
      <c r="L20" s="191"/>
      <c r="M20" s="192">
        <v>0</v>
      </c>
      <c r="N20" s="191"/>
      <c r="O20" s="193">
        <v>0</v>
      </c>
      <c r="P20" s="83"/>
      <c r="Q20" s="83"/>
      <c r="R20" s="83"/>
      <c r="S20" s="84"/>
      <c r="T20" s="83"/>
      <c r="U20" s="83"/>
      <c r="V20" s="83"/>
      <c r="W20" s="83"/>
      <c r="X20" s="83"/>
    </row>
    <row r="21" spans="2:24" ht="24" customHeight="1" x14ac:dyDescent="0.7">
      <c r="C21" s="85" t="s">
        <v>31</v>
      </c>
      <c r="G21" s="103">
        <v>8</v>
      </c>
      <c r="H21" s="103"/>
      <c r="I21" s="185">
        <v>601250</v>
      </c>
      <c r="J21" s="194"/>
      <c r="K21" s="186">
        <v>565500</v>
      </c>
      <c r="L21" s="183"/>
      <c r="M21" s="185">
        <v>601250</v>
      </c>
      <c r="N21" s="183"/>
      <c r="O21" s="186">
        <v>565500</v>
      </c>
      <c r="P21" s="110"/>
      <c r="Q21" s="105"/>
      <c r="R21" s="104"/>
      <c r="S21" s="84"/>
      <c r="T21" s="83"/>
      <c r="U21" s="83"/>
      <c r="V21" s="105"/>
      <c r="W21" s="83"/>
      <c r="X21" s="83"/>
    </row>
    <row r="22" spans="2:24" ht="23.4" customHeight="1" x14ac:dyDescent="0.7">
      <c r="C22" s="85" t="s">
        <v>32</v>
      </c>
      <c r="G22" s="103">
        <v>9</v>
      </c>
      <c r="H22" s="103"/>
      <c r="I22" s="185">
        <v>0</v>
      </c>
      <c r="J22" s="194"/>
      <c r="K22" s="186">
        <v>0</v>
      </c>
      <c r="L22" s="183"/>
      <c r="M22" s="185">
        <v>669433</v>
      </c>
      <c r="N22" s="183"/>
      <c r="O22" s="186">
        <v>669433</v>
      </c>
      <c r="P22" s="110"/>
      <c r="Q22" s="105"/>
      <c r="R22" s="104"/>
      <c r="S22" s="84"/>
      <c r="T22" s="83"/>
      <c r="U22" s="83"/>
      <c r="V22" s="105"/>
      <c r="W22" s="83"/>
      <c r="X22" s="83"/>
    </row>
    <row r="23" spans="2:24" ht="24" customHeight="1" x14ac:dyDescent="0.7">
      <c r="C23" s="85" t="s">
        <v>33</v>
      </c>
      <c r="G23" s="103">
        <v>10</v>
      </c>
      <c r="H23" s="103"/>
      <c r="I23" s="185">
        <v>1483817</v>
      </c>
      <c r="J23" s="194"/>
      <c r="K23" s="186">
        <v>1427784</v>
      </c>
      <c r="L23" s="183"/>
      <c r="M23" s="185">
        <v>1038817</v>
      </c>
      <c r="N23" s="183"/>
      <c r="O23" s="186">
        <v>1020131</v>
      </c>
      <c r="P23" s="110"/>
      <c r="Q23" s="105"/>
      <c r="R23" s="104"/>
      <c r="S23" s="84"/>
      <c r="T23" s="83"/>
      <c r="U23" s="105"/>
      <c r="V23" s="105"/>
      <c r="W23" s="83"/>
      <c r="X23" s="83"/>
    </row>
    <row r="24" spans="2:24" ht="24" customHeight="1" x14ac:dyDescent="0.7">
      <c r="C24" s="85" t="s">
        <v>34</v>
      </c>
      <c r="G24" s="103"/>
      <c r="H24" s="103"/>
      <c r="I24" s="185">
        <v>257</v>
      </c>
      <c r="J24" s="194"/>
      <c r="K24" s="186">
        <v>294</v>
      </c>
      <c r="L24" s="183"/>
      <c r="M24" s="185">
        <v>60</v>
      </c>
      <c r="N24" s="183"/>
      <c r="O24" s="186">
        <v>72</v>
      </c>
      <c r="P24" s="110"/>
      <c r="Q24" s="105"/>
      <c r="R24" s="104"/>
      <c r="S24" s="84"/>
      <c r="T24" s="83"/>
      <c r="U24" s="84"/>
      <c r="V24" s="105"/>
      <c r="W24" s="83"/>
      <c r="X24" s="83"/>
    </row>
    <row r="25" spans="2:24" ht="24" customHeight="1" x14ac:dyDescent="0.7">
      <c r="C25" s="85" t="s">
        <v>35</v>
      </c>
      <c r="G25" s="103"/>
      <c r="H25" s="103"/>
      <c r="I25" s="185">
        <v>87803</v>
      </c>
      <c r="J25" s="194"/>
      <c r="K25" s="186">
        <v>87803</v>
      </c>
      <c r="L25" s="183"/>
      <c r="M25" s="185">
        <v>0</v>
      </c>
      <c r="N25" s="183"/>
      <c r="O25" s="186">
        <v>0</v>
      </c>
      <c r="P25" s="110"/>
      <c r="Q25" s="105"/>
      <c r="R25" s="104"/>
      <c r="S25" s="84"/>
      <c r="T25" s="83"/>
      <c r="U25" s="105"/>
      <c r="V25" s="105"/>
      <c r="W25" s="83"/>
      <c r="X25" s="83"/>
    </row>
    <row r="26" spans="2:24" ht="24" customHeight="1" x14ac:dyDescent="0.7">
      <c r="C26" s="94" t="s">
        <v>169</v>
      </c>
      <c r="G26" s="103"/>
      <c r="H26" s="103"/>
      <c r="I26" s="185">
        <v>8078</v>
      </c>
      <c r="J26" s="194"/>
      <c r="K26" s="186">
        <v>8941</v>
      </c>
      <c r="L26" s="183"/>
      <c r="M26" s="185">
        <v>6628</v>
      </c>
      <c r="N26" s="183"/>
      <c r="O26" s="186">
        <v>7365</v>
      </c>
      <c r="P26" s="110"/>
      <c r="Q26" s="105"/>
      <c r="R26" s="104"/>
      <c r="S26" s="84"/>
      <c r="T26" s="83"/>
      <c r="U26" s="105"/>
      <c r="V26" s="105"/>
      <c r="W26" s="83"/>
      <c r="X26" s="83"/>
    </row>
    <row r="27" spans="2:24" ht="24" customHeight="1" x14ac:dyDescent="0.7">
      <c r="C27" s="85" t="s">
        <v>36</v>
      </c>
      <c r="G27" s="103">
        <v>11</v>
      </c>
      <c r="H27" s="103"/>
      <c r="I27" s="185">
        <v>45234</v>
      </c>
      <c r="J27" s="194"/>
      <c r="K27" s="186">
        <v>48655</v>
      </c>
      <c r="L27" s="183"/>
      <c r="M27" s="185">
        <v>37405</v>
      </c>
      <c r="N27" s="183"/>
      <c r="O27" s="186">
        <v>40443</v>
      </c>
      <c r="P27" s="110"/>
      <c r="Q27" s="105"/>
      <c r="R27" s="104"/>
      <c r="S27" s="84"/>
      <c r="T27" s="83"/>
      <c r="U27" s="83"/>
      <c r="V27" s="105"/>
      <c r="W27" s="83"/>
      <c r="X27" s="83"/>
    </row>
    <row r="28" spans="2:24" ht="24" customHeight="1" x14ac:dyDescent="0.7">
      <c r="C28" s="85" t="s">
        <v>37</v>
      </c>
      <c r="G28" s="99">
        <v>12</v>
      </c>
      <c r="I28" s="167">
        <v>61141</v>
      </c>
      <c r="J28" s="194"/>
      <c r="K28" s="187">
        <v>1492</v>
      </c>
      <c r="L28" s="183"/>
      <c r="M28" s="167">
        <v>60670</v>
      </c>
      <c r="N28" s="183"/>
      <c r="O28" s="187">
        <v>1090</v>
      </c>
      <c r="P28" s="110"/>
      <c r="Q28" s="105"/>
      <c r="R28" s="104"/>
      <c r="S28" s="84"/>
      <c r="T28" s="83"/>
      <c r="U28" s="83"/>
      <c r="V28" s="105"/>
      <c r="W28" s="83"/>
      <c r="X28" s="83"/>
    </row>
    <row r="29" spans="2:24" ht="24" customHeight="1" x14ac:dyDescent="0.7">
      <c r="C29" s="98" t="s">
        <v>38</v>
      </c>
      <c r="I29" s="189">
        <f>SUM(I20:I28)</f>
        <v>2296114</v>
      </c>
      <c r="J29" s="194"/>
      <c r="K29" s="189">
        <f>SUM(K20:K28)</f>
        <v>2149003</v>
      </c>
      <c r="L29" s="183"/>
      <c r="M29" s="189">
        <f>SUM(M20:M28)</f>
        <v>2414263</v>
      </c>
      <c r="N29" s="183"/>
      <c r="O29" s="189">
        <f>SUM(O20:O28)</f>
        <v>2304034</v>
      </c>
      <c r="P29" s="83"/>
      <c r="Q29" s="83"/>
      <c r="R29" s="83"/>
      <c r="S29" s="84"/>
      <c r="T29" s="83"/>
      <c r="U29" s="83"/>
      <c r="V29" s="83"/>
      <c r="W29" s="83"/>
      <c r="X29" s="83"/>
    </row>
    <row r="30" spans="2:24" ht="25.5" customHeight="1" thickBot="1" x14ac:dyDescent="0.75">
      <c r="B30" s="212" t="s">
        <v>39</v>
      </c>
      <c r="I30" s="195">
        <f>+I18+I29</f>
        <v>3824521</v>
      </c>
      <c r="J30" s="194"/>
      <c r="K30" s="196">
        <f>+K18+K29</f>
        <v>3352369</v>
      </c>
      <c r="L30" s="191"/>
      <c r="M30" s="195">
        <f>+M18+M29</f>
        <v>3570749</v>
      </c>
      <c r="N30" s="191"/>
      <c r="O30" s="196">
        <f>+O18+O29</f>
        <v>3234513</v>
      </c>
      <c r="P30" s="83"/>
      <c r="Q30" s="83"/>
      <c r="R30" s="83"/>
      <c r="S30" s="84"/>
      <c r="T30" s="83"/>
      <c r="U30" s="83"/>
      <c r="V30" s="83"/>
      <c r="W30" s="83"/>
      <c r="X30" s="83"/>
    </row>
    <row r="31" spans="2:24" ht="23" thickTop="1" x14ac:dyDescent="0.7">
      <c r="I31" s="197"/>
      <c r="J31" s="194"/>
      <c r="K31" s="198"/>
      <c r="L31" s="199"/>
      <c r="M31" s="197"/>
      <c r="N31" s="199"/>
      <c r="O31" s="198"/>
      <c r="P31" s="83"/>
      <c r="Q31" s="83"/>
      <c r="R31" s="83"/>
      <c r="S31" s="84"/>
      <c r="T31" s="83"/>
      <c r="U31" s="83"/>
      <c r="V31" s="83"/>
      <c r="W31" s="83"/>
      <c r="X31" s="83"/>
    </row>
    <row r="32" spans="2:24" ht="23" x14ac:dyDescent="0.7">
      <c r="J32" s="183"/>
      <c r="L32" s="183"/>
      <c r="N32" s="183"/>
      <c r="P32" s="83"/>
      <c r="Q32" s="150"/>
      <c r="R32" s="151"/>
      <c r="S32" s="84"/>
      <c r="T32" s="83"/>
      <c r="U32" s="83"/>
      <c r="V32" s="83"/>
      <c r="W32" s="83"/>
      <c r="X32" s="83"/>
    </row>
    <row r="33" spans="1:24" ht="23" x14ac:dyDescent="0.7">
      <c r="J33" s="183"/>
      <c r="L33" s="183"/>
      <c r="N33" s="183"/>
      <c r="P33" s="83"/>
      <c r="Q33" s="150"/>
      <c r="R33" s="151"/>
      <c r="S33" s="84"/>
      <c r="T33" s="152"/>
      <c r="U33" s="118"/>
      <c r="V33" s="83"/>
    </row>
    <row r="34" spans="1:24" ht="23" x14ac:dyDescent="0.7">
      <c r="J34" s="183"/>
      <c r="L34" s="183"/>
      <c r="N34" s="183"/>
      <c r="P34" s="83"/>
      <c r="Q34" s="150"/>
      <c r="R34" s="153"/>
      <c r="S34" s="84"/>
      <c r="T34" s="83"/>
      <c r="U34" s="83"/>
      <c r="V34" s="83"/>
    </row>
    <row r="35" spans="1:24" ht="23" x14ac:dyDescent="0.7">
      <c r="J35" s="183"/>
      <c r="L35" s="183"/>
      <c r="N35" s="183"/>
      <c r="P35" s="83"/>
      <c r="Q35" s="150"/>
      <c r="R35" s="151"/>
      <c r="S35" s="84"/>
      <c r="T35" s="83"/>
      <c r="U35" s="83"/>
      <c r="V35" s="83"/>
    </row>
    <row r="36" spans="1:24" x14ac:dyDescent="0.7">
      <c r="J36" s="183"/>
      <c r="L36" s="183"/>
      <c r="N36" s="183"/>
      <c r="P36" s="83"/>
      <c r="Q36" s="150"/>
      <c r="R36" s="83"/>
      <c r="S36" s="84"/>
      <c r="T36" s="83"/>
      <c r="U36" s="83"/>
      <c r="V36" s="83"/>
    </row>
    <row r="37" spans="1:24" ht="23" x14ac:dyDescent="0.7">
      <c r="J37" s="183"/>
      <c r="L37" s="183"/>
      <c r="N37" s="183"/>
      <c r="P37" s="83"/>
      <c r="Q37" s="150"/>
      <c r="R37" s="151"/>
      <c r="S37" s="84"/>
      <c r="T37" s="83"/>
      <c r="U37" s="83"/>
      <c r="V37" s="83"/>
    </row>
    <row r="38" spans="1:24" x14ac:dyDescent="0.7">
      <c r="J38" s="183"/>
      <c r="L38" s="183"/>
      <c r="N38" s="183"/>
      <c r="P38" s="83"/>
      <c r="Q38" s="83"/>
      <c r="R38" s="83"/>
      <c r="S38" s="84"/>
      <c r="T38" s="83"/>
      <c r="U38" s="83"/>
      <c r="V38" s="83"/>
    </row>
    <row r="39" spans="1:24" x14ac:dyDescent="0.7">
      <c r="J39" s="183"/>
      <c r="L39" s="183"/>
      <c r="N39" s="183"/>
      <c r="P39" s="83"/>
      <c r="Q39" s="83"/>
      <c r="R39" s="83"/>
      <c r="S39" s="84"/>
      <c r="T39" s="83"/>
      <c r="U39" s="83"/>
      <c r="V39" s="83"/>
    </row>
    <row r="40" spans="1:24" x14ac:dyDescent="0.7">
      <c r="J40" s="183"/>
      <c r="L40" s="183"/>
      <c r="N40" s="183"/>
      <c r="P40" s="83"/>
      <c r="Q40" s="83"/>
      <c r="R40" s="83"/>
      <c r="S40" s="84"/>
      <c r="T40" s="83"/>
      <c r="U40" s="83"/>
      <c r="V40" s="83"/>
    </row>
    <row r="41" spans="1:24" x14ac:dyDescent="0.7">
      <c r="J41" s="183"/>
      <c r="L41" s="183"/>
      <c r="N41" s="183"/>
      <c r="P41" s="83"/>
      <c r="Q41" s="83"/>
      <c r="R41" s="83"/>
      <c r="S41" s="84"/>
      <c r="T41" s="83"/>
      <c r="U41" s="83"/>
      <c r="V41" s="83"/>
    </row>
    <row r="42" spans="1:24" x14ac:dyDescent="0.7">
      <c r="J42" s="183"/>
      <c r="L42" s="183"/>
      <c r="N42" s="183"/>
      <c r="P42" s="83"/>
      <c r="Q42" s="83"/>
      <c r="R42" s="83"/>
      <c r="S42" s="84"/>
      <c r="T42" s="83"/>
      <c r="U42" s="83"/>
      <c r="V42" s="83"/>
    </row>
    <row r="43" spans="1:24" x14ac:dyDescent="0.7">
      <c r="J43" s="183"/>
      <c r="L43" s="183"/>
      <c r="N43" s="183"/>
      <c r="P43" s="83"/>
      <c r="Q43" s="83"/>
      <c r="R43" s="83"/>
      <c r="S43" s="84"/>
      <c r="T43" s="83"/>
      <c r="U43" s="83"/>
      <c r="V43" s="83"/>
    </row>
    <row r="44" spans="1:24" ht="24.75" customHeight="1" x14ac:dyDescent="0.7">
      <c r="A44" s="98" t="s">
        <v>41</v>
      </c>
      <c r="J44" s="183"/>
      <c r="L44" s="183"/>
      <c r="N44" s="183"/>
      <c r="P44" s="83"/>
      <c r="Q44" s="83"/>
      <c r="R44" s="83"/>
      <c r="S44" s="84"/>
      <c r="T44" s="83"/>
      <c r="U44" s="83"/>
      <c r="V44" s="83"/>
    </row>
    <row r="45" spans="1:24" ht="24.75" customHeight="1" x14ac:dyDescent="0.7">
      <c r="B45" s="98" t="s">
        <v>42</v>
      </c>
      <c r="J45" s="183"/>
      <c r="L45" s="183"/>
      <c r="N45" s="183"/>
      <c r="P45" s="83"/>
      <c r="Q45" s="83"/>
      <c r="R45" s="83"/>
      <c r="S45" s="84"/>
      <c r="T45" s="83"/>
      <c r="U45" s="83"/>
      <c r="V45" s="83"/>
    </row>
    <row r="46" spans="1:24" ht="24.75" customHeight="1" x14ac:dyDescent="0.7">
      <c r="C46" s="115" t="s">
        <v>43</v>
      </c>
      <c r="D46" s="115"/>
      <c r="G46" s="103">
        <v>14</v>
      </c>
      <c r="H46" s="103"/>
      <c r="I46" s="180">
        <v>645000</v>
      </c>
      <c r="J46" s="183"/>
      <c r="K46" s="182">
        <v>750000</v>
      </c>
      <c r="L46" s="183"/>
      <c r="M46" s="180">
        <v>645000</v>
      </c>
      <c r="N46" s="183"/>
      <c r="O46" s="182">
        <v>750000</v>
      </c>
      <c r="P46" s="110"/>
      <c r="Q46" s="105"/>
      <c r="R46" s="104"/>
      <c r="S46" s="84"/>
      <c r="T46" s="83"/>
      <c r="U46" s="83"/>
      <c r="V46" s="105"/>
    </row>
    <row r="47" spans="1:24" ht="24.75" customHeight="1" x14ac:dyDescent="0.7">
      <c r="C47" s="94" t="s">
        <v>44</v>
      </c>
      <c r="G47" s="103">
        <v>15</v>
      </c>
      <c r="H47" s="103"/>
      <c r="I47" s="180">
        <v>336903</v>
      </c>
      <c r="J47" s="183"/>
      <c r="K47" s="182">
        <v>378235</v>
      </c>
      <c r="L47" s="183"/>
      <c r="M47" s="180">
        <v>337883</v>
      </c>
      <c r="N47" s="183"/>
      <c r="O47" s="182">
        <v>342816</v>
      </c>
      <c r="P47" s="110"/>
      <c r="Q47" s="105"/>
      <c r="R47" s="104"/>
      <c r="S47" s="84"/>
      <c r="T47" s="105"/>
      <c r="U47" s="105"/>
      <c r="V47" s="105"/>
      <c r="X47" s="114"/>
    </row>
    <row r="48" spans="1:24" ht="23" customHeight="1" x14ac:dyDescent="0.7">
      <c r="C48" s="85" t="s">
        <v>45</v>
      </c>
      <c r="G48" s="103"/>
      <c r="H48" s="103"/>
      <c r="I48" s="180">
        <v>103</v>
      </c>
      <c r="J48" s="183"/>
      <c r="K48" s="182">
        <v>119</v>
      </c>
      <c r="L48" s="183"/>
      <c r="M48" s="180">
        <v>50</v>
      </c>
      <c r="N48" s="183"/>
      <c r="O48" s="182">
        <v>49</v>
      </c>
      <c r="P48" s="110"/>
      <c r="Q48" s="105"/>
      <c r="R48" s="104"/>
      <c r="S48" s="84"/>
      <c r="T48" s="83"/>
      <c r="U48" s="83"/>
      <c r="V48" s="105"/>
    </row>
    <row r="49" spans="1:24" ht="24.75" customHeight="1" x14ac:dyDescent="0.7">
      <c r="C49" s="94" t="s">
        <v>46</v>
      </c>
      <c r="I49" s="180">
        <v>276569</v>
      </c>
      <c r="J49" s="183"/>
      <c r="K49" s="182">
        <v>169332</v>
      </c>
      <c r="L49" s="183"/>
      <c r="M49" s="180">
        <v>200114</v>
      </c>
      <c r="N49" s="183"/>
      <c r="O49" s="182">
        <v>125341</v>
      </c>
      <c r="P49" s="110"/>
      <c r="Q49" s="105"/>
      <c r="R49" s="104"/>
      <c r="S49" s="84"/>
      <c r="T49" s="83"/>
      <c r="U49" s="83"/>
      <c r="V49" s="105"/>
      <c r="X49" s="114"/>
    </row>
    <row r="50" spans="1:24" ht="25.5" customHeight="1" x14ac:dyDescent="0.7">
      <c r="C50" s="98" t="s">
        <v>47</v>
      </c>
      <c r="I50" s="189">
        <f>SUM(I46:I49)</f>
        <v>1258575</v>
      </c>
      <c r="J50" s="183"/>
      <c r="K50" s="190">
        <f>SUM(K46:K49)</f>
        <v>1297686</v>
      </c>
      <c r="L50" s="199"/>
      <c r="M50" s="189">
        <f>SUM(M46:M49)</f>
        <v>1183047</v>
      </c>
      <c r="N50" s="199"/>
      <c r="O50" s="190">
        <f>SUM(O46:O49)</f>
        <v>1218206</v>
      </c>
      <c r="P50" s="83"/>
      <c r="Q50" s="83"/>
      <c r="R50" s="83"/>
      <c r="S50" s="84"/>
      <c r="T50" s="83"/>
      <c r="U50" s="83"/>
      <c r="V50" s="83"/>
      <c r="X50" s="114"/>
    </row>
    <row r="51" spans="1:24" ht="25.5" customHeight="1" x14ac:dyDescent="0.7">
      <c r="B51" s="98" t="s">
        <v>48</v>
      </c>
      <c r="D51" s="98"/>
      <c r="I51" s="192"/>
      <c r="J51" s="183"/>
      <c r="K51" s="193"/>
      <c r="L51" s="199"/>
      <c r="M51" s="192"/>
      <c r="N51" s="199"/>
      <c r="O51" s="193"/>
      <c r="P51" s="83"/>
      <c r="Q51" s="83"/>
      <c r="R51" s="83"/>
      <c r="S51" s="84"/>
      <c r="T51" s="83"/>
      <c r="U51" s="83"/>
      <c r="V51" s="83"/>
    </row>
    <row r="52" spans="1:24" ht="25.5" customHeight="1" x14ac:dyDescent="0.7">
      <c r="A52" s="98"/>
      <c r="C52" s="85" t="s">
        <v>49</v>
      </c>
      <c r="G52" s="103"/>
      <c r="H52" s="103"/>
      <c r="I52" s="167">
        <v>163</v>
      </c>
      <c r="J52" s="188"/>
      <c r="K52" s="187">
        <v>189</v>
      </c>
      <c r="L52" s="183"/>
      <c r="M52" s="167">
        <v>13</v>
      </c>
      <c r="N52" s="183"/>
      <c r="O52" s="187">
        <v>26</v>
      </c>
      <c r="P52" s="83"/>
      <c r="Q52" s="105"/>
      <c r="R52" s="104"/>
      <c r="S52" s="84"/>
      <c r="T52" s="83"/>
      <c r="U52" s="83"/>
      <c r="V52" s="105"/>
    </row>
    <row r="53" spans="1:24" ht="25.5" customHeight="1" x14ac:dyDescent="0.7">
      <c r="A53" s="98"/>
      <c r="C53" s="85" t="s">
        <v>50</v>
      </c>
      <c r="F53" s="94"/>
      <c r="G53" s="99">
        <v>11</v>
      </c>
      <c r="I53" s="167">
        <v>35653</v>
      </c>
      <c r="J53" s="188"/>
      <c r="K53" s="187">
        <v>28503</v>
      </c>
      <c r="L53" s="183"/>
      <c r="M53" s="167">
        <v>35653</v>
      </c>
      <c r="N53" s="183"/>
      <c r="O53" s="187">
        <v>28503</v>
      </c>
      <c r="P53" s="83"/>
      <c r="Q53" s="105"/>
      <c r="R53" s="104"/>
      <c r="S53" s="84"/>
      <c r="T53" s="83"/>
      <c r="U53" s="83"/>
      <c r="V53" s="105"/>
    </row>
    <row r="54" spans="1:24" ht="25.5" customHeight="1" x14ac:dyDescent="0.7">
      <c r="A54" s="98"/>
      <c r="C54" s="85" t="s">
        <v>51</v>
      </c>
      <c r="G54" s="103"/>
      <c r="H54" s="103"/>
      <c r="I54" s="167">
        <v>56290</v>
      </c>
      <c r="J54" s="188"/>
      <c r="K54" s="187">
        <v>59716</v>
      </c>
      <c r="L54" s="183"/>
      <c r="M54" s="167">
        <v>55159</v>
      </c>
      <c r="N54" s="183"/>
      <c r="O54" s="187">
        <v>58842</v>
      </c>
      <c r="P54" s="83"/>
      <c r="Q54" s="105"/>
      <c r="R54" s="104"/>
      <c r="S54" s="84"/>
      <c r="T54" s="83"/>
      <c r="U54" s="83"/>
      <c r="V54" s="105"/>
    </row>
    <row r="55" spans="1:24" ht="25.5" customHeight="1" x14ac:dyDescent="0.7">
      <c r="A55" s="98"/>
      <c r="C55" s="85" t="s">
        <v>52</v>
      </c>
      <c r="F55" s="94"/>
      <c r="I55" s="167">
        <v>1321</v>
      </c>
      <c r="J55" s="188"/>
      <c r="K55" s="187">
        <v>1321</v>
      </c>
      <c r="L55" s="183"/>
      <c r="M55" s="167">
        <v>1321</v>
      </c>
      <c r="N55" s="183"/>
      <c r="O55" s="187">
        <v>1321</v>
      </c>
      <c r="P55" s="83"/>
      <c r="Q55" s="105"/>
      <c r="R55" s="104"/>
      <c r="S55" s="84"/>
      <c r="T55" s="83"/>
      <c r="U55" s="83"/>
      <c r="V55" s="105"/>
    </row>
    <row r="56" spans="1:24" ht="25.5" customHeight="1" x14ac:dyDescent="0.7">
      <c r="C56" s="98" t="s">
        <v>53</v>
      </c>
      <c r="I56" s="189">
        <f>SUM(I52:I55)</f>
        <v>93427</v>
      </c>
      <c r="J56" s="188"/>
      <c r="K56" s="190">
        <f>SUM(K52:K55)</f>
        <v>89729</v>
      </c>
      <c r="L56" s="199"/>
      <c r="M56" s="189">
        <f>SUM(M52:M55)</f>
        <v>92146</v>
      </c>
      <c r="N56" s="199"/>
      <c r="O56" s="190">
        <f>SUM(O52:O55)</f>
        <v>88692</v>
      </c>
      <c r="P56" s="83"/>
      <c r="Q56" s="83"/>
      <c r="R56" s="83"/>
      <c r="S56" s="83"/>
      <c r="T56" s="83"/>
      <c r="U56" s="83"/>
      <c r="V56" s="83"/>
    </row>
    <row r="57" spans="1:24" ht="25.5" customHeight="1" x14ac:dyDescent="0.7">
      <c r="B57" s="98" t="s">
        <v>54</v>
      </c>
      <c r="I57" s="189">
        <f>+I56+I50</f>
        <v>1352002</v>
      </c>
      <c r="J57" s="188"/>
      <c r="K57" s="190">
        <f>+K56+K50</f>
        <v>1387415</v>
      </c>
      <c r="L57" s="199"/>
      <c r="M57" s="189">
        <f>+M56+M50</f>
        <v>1275193</v>
      </c>
      <c r="N57" s="199"/>
      <c r="O57" s="190">
        <f>+O56+O50</f>
        <v>1306898</v>
      </c>
      <c r="P57" s="83"/>
      <c r="Q57" s="83"/>
      <c r="R57" s="83"/>
      <c r="S57" s="83"/>
      <c r="T57" s="83"/>
      <c r="U57" s="83"/>
      <c r="V57" s="83"/>
    </row>
    <row r="58" spans="1:24" ht="26.25" customHeight="1" x14ac:dyDescent="0.7">
      <c r="B58" s="98" t="s">
        <v>55</v>
      </c>
      <c r="J58" s="188"/>
      <c r="L58" s="183"/>
      <c r="N58" s="183"/>
      <c r="P58" s="83"/>
      <c r="Q58" s="83"/>
      <c r="R58" s="83"/>
      <c r="S58" s="83"/>
      <c r="T58" s="83"/>
      <c r="U58" s="83"/>
      <c r="V58" s="83"/>
    </row>
    <row r="59" spans="1:24" ht="24" customHeight="1" x14ac:dyDescent="0.7">
      <c r="C59" s="85" t="s">
        <v>56</v>
      </c>
      <c r="G59" s="103"/>
      <c r="H59" s="103"/>
      <c r="J59" s="183"/>
      <c r="L59" s="183"/>
      <c r="N59" s="183"/>
      <c r="P59" s="83"/>
      <c r="Q59" s="83"/>
      <c r="R59" s="83"/>
      <c r="S59" s="83"/>
      <c r="T59" s="83"/>
      <c r="U59" s="83"/>
      <c r="V59" s="83"/>
    </row>
    <row r="60" spans="1:24" ht="24" customHeight="1" x14ac:dyDescent="0.7">
      <c r="C60" s="85" t="s">
        <v>57</v>
      </c>
      <c r="J60" s="183"/>
      <c r="L60" s="183"/>
      <c r="N60" s="183"/>
      <c r="P60" s="83"/>
      <c r="Q60" s="83"/>
      <c r="R60" s="83"/>
      <c r="S60" s="83"/>
      <c r="T60" s="83"/>
      <c r="U60" s="83"/>
      <c r="V60" s="83"/>
    </row>
    <row r="61" spans="1:24" ht="24" customHeight="1" x14ac:dyDescent="0.7">
      <c r="D61" s="157" t="s">
        <v>58</v>
      </c>
      <c r="I61" s="200">
        <v>300000</v>
      </c>
      <c r="J61" s="183"/>
      <c r="K61" s="201">
        <v>300000</v>
      </c>
      <c r="L61" s="183"/>
      <c r="M61" s="200">
        <v>300000</v>
      </c>
      <c r="N61" s="183"/>
      <c r="O61" s="201">
        <v>300000</v>
      </c>
      <c r="P61" s="83"/>
      <c r="Q61" s="83"/>
      <c r="R61" s="83"/>
      <c r="S61" s="83"/>
      <c r="T61" s="83"/>
      <c r="U61" s="83"/>
      <c r="V61" s="83"/>
    </row>
    <row r="62" spans="1:24" ht="24" customHeight="1" x14ac:dyDescent="0.7">
      <c r="C62" s="157" t="s">
        <v>59</v>
      </c>
      <c r="I62" s="167"/>
      <c r="J62" s="183"/>
      <c r="K62" s="187"/>
      <c r="L62" s="188"/>
      <c r="M62" s="167"/>
      <c r="N62" s="188"/>
      <c r="O62" s="187"/>
      <c r="P62" s="83"/>
      <c r="Q62" s="83"/>
      <c r="R62" s="83"/>
      <c r="S62" s="83"/>
      <c r="T62" s="83"/>
      <c r="U62" s="83"/>
      <c r="V62" s="83"/>
    </row>
    <row r="63" spans="1:24" ht="24" customHeight="1" x14ac:dyDescent="0.7">
      <c r="C63" s="157"/>
      <c r="D63" s="157" t="s">
        <v>60</v>
      </c>
      <c r="I63" s="167">
        <f>+'CE-Conso'!E20</f>
        <v>300000</v>
      </c>
      <c r="J63" s="188"/>
      <c r="K63" s="187">
        <v>300000</v>
      </c>
      <c r="L63" s="188"/>
      <c r="M63" s="167">
        <f>+'CE-Separate'!E20</f>
        <v>300000</v>
      </c>
      <c r="N63" s="188"/>
      <c r="O63" s="187">
        <v>300000</v>
      </c>
      <c r="P63" s="83"/>
      <c r="Q63" s="83"/>
      <c r="R63" s="83"/>
      <c r="S63" s="83"/>
      <c r="T63" s="83"/>
      <c r="U63" s="83"/>
      <c r="V63" s="83"/>
    </row>
    <row r="64" spans="1:24" ht="24" customHeight="1" x14ac:dyDescent="0.7">
      <c r="C64" s="85" t="s">
        <v>61</v>
      </c>
      <c r="I64" s="167">
        <f>+'CE-Conso'!G20</f>
        <v>1092894</v>
      </c>
      <c r="J64" s="188"/>
      <c r="K64" s="187">
        <v>1092894</v>
      </c>
      <c r="L64" s="188"/>
      <c r="M64" s="167">
        <f>+'CE-Separate'!G20</f>
        <v>1092894</v>
      </c>
      <c r="N64" s="188"/>
      <c r="O64" s="187">
        <v>1092894</v>
      </c>
      <c r="P64" s="83"/>
      <c r="Q64" s="83"/>
      <c r="R64" s="83"/>
      <c r="S64" s="83"/>
      <c r="T64" s="83"/>
      <c r="U64" s="83"/>
      <c r="V64" s="83"/>
    </row>
    <row r="65" spans="2:22" ht="21" customHeight="1" x14ac:dyDescent="0.7">
      <c r="C65" s="85" t="s">
        <v>62</v>
      </c>
      <c r="I65" s="167"/>
      <c r="J65" s="188"/>
      <c r="K65" s="187"/>
      <c r="L65" s="188"/>
      <c r="M65" s="167"/>
      <c r="N65" s="188"/>
      <c r="O65" s="187"/>
      <c r="P65" s="83"/>
      <c r="Q65" s="83"/>
      <c r="R65" s="83"/>
      <c r="S65" s="83"/>
      <c r="T65" s="83"/>
      <c r="U65" s="83"/>
      <c r="V65" s="83"/>
    </row>
    <row r="66" spans="2:22" ht="21" customHeight="1" x14ac:dyDescent="0.7">
      <c r="C66" s="157" t="s">
        <v>63</v>
      </c>
      <c r="J66" s="183"/>
      <c r="L66" s="188"/>
      <c r="M66" s="167"/>
      <c r="N66" s="188"/>
      <c r="O66" s="187"/>
      <c r="P66" s="83"/>
      <c r="Q66" s="83"/>
      <c r="R66" s="83"/>
      <c r="S66" s="83"/>
      <c r="T66" s="83"/>
      <c r="U66" s="83"/>
      <c r="V66" s="83"/>
    </row>
    <row r="67" spans="2:22" ht="21" customHeight="1" x14ac:dyDescent="0.7">
      <c r="B67" s="85" t="s">
        <v>0</v>
      </c>
      <c r="D67" s="157" t="s">
        <v>64</v>
      </c>
      <c r="I67" s="167">
        <f>+'CE-Conso'!I20</f>
        <v>30000</v>
      </c>
      <c r="J67" s="188"/>
      <c r="K67" s="167">
        <v>30000</v>
      </c>
      <c r="L67" s="188"/>
      <c r="M67" s="167">
        <f>+'CE-Separate'!I20</f>
        <v>30000</v>
      </c>
      <c r="N67" s="188"/>
      <c r="O67" s="187">
        <v>30000</v>
      </c>
      <c r="P67" s="83"/>
      <c r="Q67" s="83"/>
      <c r="R67" s="83"/>
      <c r="S67" s="83"/>
      <c r="T67" s="83"/>
      <c r="U67" s="83"/>
      <c r="V67" s="83"/>
    </row>
    <row r="68" spans="2:22" ht="21" customHeight="1" x14ac:dyDescent="0.7">
      <c r="D68" s="157" t="s">
        <v>65</v>
      </c>
      <c r="G68" s="99">
        <v>16</v>
      </c>
      <c r="I68" s="167">
        <f>+'CE-Conso'!K20</f>
        <v>21676</v>
      </c>
      <c r="J68" s="188"/>
      <c r="K68" s="167">
        <v>21676</v>
      </c>
      <c r="L68" s="188"/>
      <c r="M68" s="167">
        <f>+'CE-Separate'!K20</f>
        <v>21676</v>
      </c>
      <c r="N68" s="188"/>
      <c r="O68" s="187">
        <v>21676</v>
      </c>
      <c r="P68" s="83"/>
      <c r="Q68" s="83"/>
      <c r="R68" s="83"/>
      <c r="S68" s="83"/>
      <c r="T68" s="83"/>
      <c r="U68" s="83"/>
      <c r="V68" s="83"/>
    </row>
    <row r="69" spans="2:22" ht="24" customHeight="1" x14ac:dyDescent="0.7">
      <c r="C69" s="157" t="s">
        <v>66</v>
      </c>
      <c r="I69" s="167">
        <f>+'CE-Conso'!M20</f>
        <v>1248861</v>
      </c>
      <c r="J69" s="188"/>
      <c r="K69" s="167">
        <v>772255</v>
      </c>
      <c r="L69" s="188"/>
      <c r="M69" s="167">
        <f>+'CE-Separate'!M20</f>
        <v>730048</v>
      </c>
      <c r="N69" s="188"/>
      <c r="O69" s="187">
        <v>390707</v>
      </c>
      <c r="P69" s="83"/>
      <c r="Q69" s="83"/>
      <c r="R69" s="83"/>
      <c r="S69" s="83"/>
      <c r="T69" s="83"/>
      <c r="U69" s="83"/>
      <c r="V69" s="83"/>
    </row>
    <row r="70" spans="2:22" ht="24" customHeight="1" x14ac:dyDescent="0.7">
      <c r="C70" s="157" t="s">
        <v>67</v>
      </c>
      <c r="I70" s="167">
        <f>+'CE-Conso'!O20</f>
        <v>-21676</v>
      </c>
      <c r="J70" s="188"/>
      <c r="K70" s="167">
        <v>-21676</v>
      </c>
      <c r="L70" s="188"/>
      <c r="M70" s="167">
        <f>+'CE-Separate'!O20</f>
        <v>-21676</v>
      </c>
      <c r="N70" s="188"/>
      <c r="O70" s="167">
        <v>-21676</v>
      </c>
      <c r="P70" s="84"/>
      <c r="Q70" s="84"/>
      <c r="R70" s="84"/>
      <c r="S70" s="84"/>
      <c r="T70" s="83"/>
      <c r="U70" s="83"/>
      <c r="V70" s="83"/>
    </row>
    <row r="71" spans="2:22" ht="24" customHeight="1" x14ac:dyDescent="0.7">
      <c r="C71" s="213" t="s">
        <v>68</v>
      </c>
      <c r="I71" s="167">
        <f>'CE-Conso'!U20</f>
        <v>-211068</v>
      </c>
      <c r="J71" s="188"/>
      <c r="K71" s="167">
        <v>-239668</v>
      </c>
      <c r="L71" s="188"/>
      <c r="M71" s="167">
        <f>+'CE-Separate'!Q20</f>
        <v>142614</v>
      </c>
      <c r="N71" s="188"/>
      <c r="O71" s="187">
        <v>114014</v>
      </c>
      <c r="P71" s="84"/>
      <c r="Q71" s="84"/>
      <c r="R71" s="84"/>
      <c r="S71" s="84"/>
      <c r="T71" s="83"/>
      <c r="U71" s="83"/>
      <c r="V71" s="83"/>
    </row>
    <row r="72" spans="2:22" s="98" customFormat="1" ht="24" customHeight="1" x14ac:dyDescent="0.7">
      <c r="C72" s="214" t="s">
        <v>69</v>
      </c>
      <c r="G72" s="116"/>
      <c r="H72" s="116"/>
      <c r="I72" s="202">
        <f>SUM(I63:I71)</f>
        <v>2460687</v>
      </c>
      <c r="J72" s="188"/>
      <c r="K72" s="203">
        <f>SUM(K63:K71)</f>
        <v>1955481</v>
      </c>
      <c r="L72" s="191"/>
      <c r="M72" s="202">
        <f>SUM(M63:M71)</f>
        <v>2295556</v>
      </c>
      <c r="N72" s="191"/>
      <c r="O72" s="203">
        <f>SUM(O63:O71)</f>
        <v>1927615</v>
      </c>
      <c r="P72" s="108"/>
      <c r="Q72" s="108"/>
      <c r="R72" s="108"/>
      <c r="S72" s="108"/>
      <c r="T72" s="119"/>
      <c r="U72" s="119"/>
      <c r="V72" s="119"/>
    </row>
    <row r="73" spans="2:22" ht="24" customHeight="1" x14ac:dyDescent="0.7">
      <c r="C73" s="157" t="s">
        <v>70</v>
      </c>
      <c r="I73" s="167">
        <f>+'CE-Conso'!Y20</f>
        <v>11832</v>
      </c>
      <c r="J73" s="188"/>
      <c r="K73" s="187">
        <v>9473</v>
      </c>
      <c r="L73" s="188"/>
      <c r="M73" s="167">
        <v>0</v>
      </c>
      <c r="N73" s="188"/>
      <c r="O73" s="187">
        <v>0</v>
      </c>
      <c r="P73" s="84"/>
      <c r="Q73" s="84"/>
      <c r="R73" s="84"/>
      <c r="S73" s="84"/>
      <c r="T73" s="83"/>
      <c r="U73" s="83"/>
      <c r="V73" s="83"/>
    </row>
    <row r="74" spans="2:22" ht="25.5" customHeight="1" x14ac:dyDescent="0.7">
      <c r="C74" s="212" t="s">
        <v>71</v>
      </c>
      <c r="I74" s="189">
        <f>SUM(I72:I73)</f>
        <v>2472519</v>
      </c>
      <c r="J74" s="188"/>
      <c r="K74" s="190">
        <f>SUM(K72:K73)</f>
        <v>1964954</v>
      </c>
      <c r="L74" s="199"/>
      <c r="M74" s="189">
        <f>SUM(M72:M73)</f>
        <v>2295556</v>
      </c>
      <c r="N74" s="199"/>
      <c r="O74" s="190">
        <f>SUM(O72:O73)</f>
        <v>1927615</v>
      </c>
      <c r="P74" s="83"/>
      <c r="Q74" s="83"/>
      <c r="R74" s="83"/>
      <c r="S74" s="83"/>
      <c r="T74" s="83"/>
      <c r="U74" s="83"/>
      <c r="V74" s="83"/>
    </row>
    <row r="75" spans="2:22" ht="25.5" customHeight="1" thickBot="1" x14ac:dyDescent="0.75">
      <c r="B75" s="212" t="s">
        <v>72</v>
      </c>
      <c r="I75" s="195">
        <f>+I74+I57</f>
        <v>3824521</v>
      </c>
      <c r="J75" s="188"/>
      <c r="K75" s="196">
        <f>+K74+K57</f>
        <v>3352369</v>
      </c>
      <c r="L75" s="191"/>
      <c r="M75" s="195">
        <f>+M74+M57</f>
        <v>3570749</v>
      </c>
      <c r="N75" s="191"/>
      <c r="O75" s="196">
        <f>+O74+O57</f>
        <v>3234513</v>
      </c>
      <c r="P75" s="83"/>
      <c r="Q75" s="83"/>
      <c r="R75" s="83"/>
      <c r="S75" s="83"/>
      <c r="T75" s="83"/>
      <c r="U75" s="83"/>
      <c r="V75" s="83"/>
    </row>
    <row r="76" spans="2:22" ht="27" customHeight="1" thickTop="1" x14ac:dyDescent="0.7">
      <c r="J76" s="204"/>
      <c r="P76" s="83"/>
      <c r="Q76" s="83"/>
      <c r="R76" s="83"/>
      <c r="S76" s="83"/>
      <c r="T76" s="83"/>
      <c r="U76" s="83"/>
      <c r="V76" s="83"/>
    </row>
    <row r="77" spans="2:22" ht="27" customHeight="1" x14ac:dyDescent="0.7">
      <c r="J77" s="183"/>
      <c r="L77" s="183"/>
      <c r="P77" s="83"/>
      <c r="Q77" s="83"/>
      <c r="R77" s="83"/>
      <c r="S77" s="83"/>
      <c r="T77" s="83"/>
      <c r="U77" s="83"/>
      <c r="V77" s="83"/>
    </row>
    <row r="78" spans="2:22" x14ac:dyDescent="0.7">
      <c r="J78" s="183"/>
      <c r="L78" s="183"/>
      <c r="P78" s="83"/>
      <c r="Q78" s="83"/>
      <c r="R78" s="83"/>
      <c r="S78" s="83"/>
      <c r="T78" s="83"/>
      <c r="U78" s="83"/>
      <c r="V78" s="83"/>
    </row>
    <row r="79" spans="2:22" ht="30.75" customHeight="1" x14ac:dyDescent="0.7">
      <c r="J79" s="183"/>
      <c r="L79" s="183"/>
      <c r="P79" s="83"/>
      <c r="Q79" s="83"/>
      <c r="R79" s="83"/>
      <c r="S79" s="83"/>
      <c r="T79" s="83"/>
      <c r="U79" s="83"/>
      <c r="V79" s="83"/>
    </row>
    <row r="80" spans="2:22" x14ac:dyDescent="0.7">
      <c r="P80" s="83"/>
      <c r="Q80" s="83"/>
      <c r="R80" s="83"/>
      <c r="S80" s="83"/>
      <c r="T80" s="83"/>
      <c r="U80" s="83"/>
      <c r="V80" s="83"/>
    </row>
    <row r="81" spans="16:22" x14ac:dyDescent="0.7">
      <c r="P81" s="83"/>
      <c r="Q81" s="83"/>
      <c r="R81" s="83"/>
      <c r="S81" s="83"/>
      <c r="T81" s="83"/>
      <c r="U81" s="83"/>
      <c r="V81" s="83"/>
    </row>
    <row r="82" spans="16:22" x14ac:dyDescent="0.7">
      <c r="P82" s="83"/>
      <c r="Q82" s="83"/>
      <c r="R82" s="83"/>
      <c r="S82" s="83"/>
      <c r="T82" s="83"/>
      <c r="U82" s="83"/>
      <c r="V82" s="83"/>
    </row>
    <row r="83" spans="16:22" x14ac:dyDescent="0.7">
      <c r="P83" s="83"/>
      <c r="Q83" s="83"/>
      <c r="R83" s="83"/>
      <c r="S83" s="83"/>
      <c r="T83" s="83"/>
      <c r="U83" s="83"/>
      <c r="V83" s="83"/>
    </row>
    <row r="84" spans="16:22" x14ac:dyDescent="0.7">
      <c r="P84" s="83"/>
      <c r="Q84" s="83"/>
      <c r="R84" s="83"/>
      <c r="S84" s="83"/>
      <c r="T84" s="83"/>
      <c r="U84" s="83"/>
      <c r="V84" s="83"/>
    </row>
    <row r="85" spans="16:22" x14ac:dyDescent="0.7">
      <c r="P85" s="83"/>
      <c r="Q85" s="83"/>
      <c r="R85" s="83"/>
      <c r="S85" s="83"/>
      <c r="T85" s="83"/>
      <c r="U85" s="83"/>
      <c r="V85" s="83"/>
    </row>
    <row r="86" spans="16:22" x14ac:dyDescent="0.7">
      <c r="P86" s="83"/>
      <c r="Q86" s="83"/>
      <c r="R86" s="83"/>
      <c r="S86" s="83"/>
      <c r="T86" s="83"/>
      <c r="U86" s="83"/>
      <c r="V86" s="83"/>
    </row>
    <row r="87" spans="16:22" x14ac:dyDescent="0.7">
      <c r="P87" s="83"/>
      <c r="Q87" s="83"/>
      <c r="R87" s="83"/>
      <c r="S87" s="83"/>
      <c r="T87" s="83"/>
      <c r="U87" s="83"/>
      <c r="V87" s="83"/>
    </row>
    <row r="88" spans="16:22" x14ac:dyDescent="0.7">
      <c r="P88" s="83"/>
      <c r="Q88" s="83"/>
      <c r="R88" s="83"/>
      <c r="S88" s="83"/>
      <c r="T88" s="83"/>
      <c r="U88" s="83"/>
      <c r="V88" s="83"/>
    </row>
    <row r="89" spans="16:22" x14ac:dyDescent="0.7">
      <c r="P89" s="83"/>
      <c r="Q89" s="83"/>
      <c r="R89" s="83"/>
      <c r="S89" s="83"/>
      <c r="T89" s="83"/>
      <c r="U89" s="83"/>
      <c r="V89" s="83"/>
    </row>
    <row r="90" spans="16:22" x14ac:dyDescent="0.7">
      <c r="P90" s="83"/>
      <c r="Q90" s="83"/>
      <c r="R90" s="83"/>
      <c r="S90" s="83"/>
      <c r="T90" s="83"/>
      <c r="U90" s="83"/>
      <c r="V90" s="83"/>
    </row>
  </sheetData>
  <sheetProtection formatCells="0" formatColumns="0" formatRows="0" insertColumns="0" insertRows="0" insertHyperlinks="0" deleteColumns="0" deleteRows="0" sort="0" autoFilter="0" pivotTables="0"/>
  <mergeCells count="7">
    <mergeCell ref="I6:K6"/>
    <mergeCell ref="M6:O6"/>
    <mergeCell ref="A1:O1"/>
    <mergeCell ref="A2:O2"/>
    <mergeCell ref="A3:O3"/>
    <mergeCell ref="M5:O5"/>
    <mergeCell ref="I5:K5"/>
  </mergeCells>
  <phoneticPr fontId="0" type="noConversion"/>
  <pageMargins left="0.66929133858267698" right="0.27559055118110198" top="0.86614173228346503" bottom="0.28000000000000003" header="0.39370078740157499" footer="0.28000000000000003"/>
  <pageSetup paperSize="9" scale="75" firstPageNumber="3" fitToHeight="3" orientation="portrait" useFirstPageNumber="1" r:id="rId1"/>
  <headerFooter alignWithMargins="0">
    <oddHeader>&amp;C&amp;"Angsana New,Bold"&amp;P</oddHeader>
    <oddFooter>&amp;LNotes to the financial statements are an integral part of this interim financial statements.</oddFooter>
  </headerFooter>
  <rowBreaks count="1" manualBreakCount="1">
    <brk id="43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N87"/>
  <sheetViews>
    <sheetView view="pageBreakPreview" topLeftCell="A34" zoomScale="58" zoomScaleNormal="100" zoomScaleSheetLayoutView="58" workbookViewId="0">
      <selection activeCell="Q41" sqref="Q41"/>
    </sheetView>
  </sheetViews>
  <sheetFormatPr defaultColWidth="9.08984375" defaultRowHeight="23" x14ac:dyDescent="0.7"/>
  <cols>
    <col min="1" max="1" width="2.90625" style="1" customWidth="1"/>
    <col min="2" max="2" width="1.6328125" style="1" customWidth="1"/>
    <col min="3" max="3" width="53.1796875" style="1" customWidth="1"/>
    <col min="4" max="4" width="6.36328125" style="4" customWidth="1"/>
    <col min="5" max="5" width="15.08984375" style="166" customWidth="1"/>
    <col min="6" max="6" width="1.36328125" style="38" customWidth="1"/>
    <col min="7" max="7" width="15.08984375" style="7" customWidth="1"/>
    <col min="8" max="8" width="1.08984375" style="38" customWidth="1"/>
    <col min="9" max="9" width="15.08984375" style="166" customWidth="1"/>
    <col min="10" max="10" width="1.54296875" style="38" customWidth="1"/>
    <col min="11" max="11" width="15.08984375" style="7" customWidth="1"/>
    <col min="12" max="12" width="9.36328125" style="1" customWidth="1"/>
    <col min="13" max="13" width="14.90625" style="1" bestFit="1" customWidth="1"/>
    <col min="14" max="16384" width="9.08984375" style="1"/>
  </cols>
  <sheetData>
    <row r="1" spans="1:14" s="19" customFormat="1" ht="28.5" customHeight="1" x14ac:dyDescent="0.7">
      <c r="A1" s="248" t="s">
        <v>8</v>
      </c>
      <c r="B1" s="249"/>
      <c r="C1" s="249"/>
      <c r="D1" s="249"/>
      <c r="E1" s="249"/>
      <c r="F1" s="249"/>
      <c r="G1" s="249"/>
      <c r="H1" s="249"/>
      <c r="I1" s="249"/>
      <c r="J1" s="249"/>
      <c r="K1" s="249"/>
    </row>
    <row r="2" spans="1:14" s="19" customFormat="1" x14ac:dyDescent="0.7">
      <c r="A2" s="249" t="s">
        <v>73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</row>
    <row r="3" spans="1:14" s="19" customFormat="1" x14ac:dyDescent="0.7">
      <c r="A3" s="250" t="s">
        <v>74</v>
      </c>
      <c r="B3" s="250"/>
      <c r="C3" s="250"/>
      <c r="D3" s="250"/>
      <c r="E3" s="250"/>
      <c r="F3" s="250"/>
      <c r="G3" s="250"/>
      <c r="H3" s="250"/>
      <c r="I3" s="250"/>
      <c r="J3" s="250"/>
      <c r="K3" s="250"/>
    </row>
    <row r="4" spans="1:14" s="19" customFormat="1" x14ac:dyDescent="0.7">
      <c r="A4" s="63"/>
      <c r="B4" s="63"/>
      <c r="C4" s="63"/>
      <c r="D4" s="63"/>
      <c r="E4" s="205"/>
      <c r="F4" s="53"/>
      <c r="G4" s="52"/>
      <c r="H4" s="53"/>
      <c r="I4" s="54"/>
      <c r="J4" s="53"/>
      <c r="K4" s="215" t="s">
        <v>19</v>
      </c>
    </row>
    <row r="5" spans="1:14" s="19" customFormat="1" x14ac:dyDescent="0.7">
      <c r="A5" s="63"/>
      <c r="B5" s="63"/>
      <c r="C5" s="63"/>
      <c r="D5" s="63"/>
      <c r="E5" s="205"/>
      <c r="F5" s="53"/>
      <c r="G5" s="52"/>
      <c r="H5" s="53"/>
      <c r="I5" s="54"/>
      <c r="J5" s="53"/>
      <c r="K5" s="216" t="s">
        <v>20</v>
      </c>
    </row>
    <row r="6" spans="1:14" s="19" customFormat="1" x14ac:dyDescent="0.7">
      <c r="A6" s="63"/>
      <c r="B6" s="63"/>
      <c r="C6" s="63"/>
      <c r="D6" s="63"/>
      <c r="E6" s="205"/>
      <c r="F6" s="53"/>
      <c r="G6" s="52"/>
      <c r="H6" s="53"/>
      <c r="I6" s="54"/>
      <c r="J6" s="53"/>
      <c r="K6" s="217" t="s">
        <v>11</v>
      </c>
    </row>
    <row r="7" spans="1:14" s="19" customFormat="1" x14ac:dyDescent="0.7">
      <c r="A7" s="51"/>
      <c r="B7" s="51"/>
      <c r="C7" s="51"/>
      <c r="D7" s="51"/>
      <c r="E7" s="251" t="s">
        <v>12</v>
      </c>
      <c r="F7" s="251"/>
      <c r="G7" s="251"/>
      <c r="H7" s="64"/>
      <c r="I7" s="252" t="s">
        <v>75</v>
      </c>
      <c r="J7" s="252"/>
      <c r="K7" s="252"/>
    </row>
    <row r="8" spans="1:14" s="19" customFormat="1" x14ac:dyDescent="0.7">
      <c r="A8" s="218"/>
      <c r="B8" s="218"/>
      <c r="C8" s="218"/>
      <c r="D8" s="218"/>
      <c r="E8" s="246" t="s">
        <v>13</v>
      </c>
      <c r="F8" s="246"/>
      <c r="G8" s="246"/>
      <c r="H8" s="219"/>
      <c r="I8" s="247" t="s">
        <v>13</v>
      </c>
      <c r="J8" s="247"/>
      <c r="K8" s="247"/>
    </row>
    <row r="9" spans="1:14" x14ac:dyDescent="0.7">
      <c r="A9" s="39"/>
      <c r="B9" s="39"/>
      <c r="C9" s="39"/>
      <c r="D9" s="220" t="s">
        <v>15</v>
      </c>
      <c r="E9" s="221" t="s">
        <v>17</v>
      </c>
      <c r="F9" s="55"/>
      <c r="G9" s="221" t="s">
        <v>16</v>
      </c>
      <c r="H9" s="55"/>
      <c r="I9" s="221" t="s">
        <v>17</v>
      </c>
      <c r="J9" s="55"/>
      <c r="K9" s="221" t="s">
        <v>16</v>
      </c>
    </row>
    <row r="10" spans="1:14" ht="6" customHeight="1" x14ac:dyDescent="0.7">
      <c r="C10" s="19"/>
      <c r="E10" s="56"/>
      <c r="F10" s="57"/>
      <c r="G10" s="30"/>
      <c r="H10" s="57"/>
      <c r="I10" s="56"/>
      <c r="J10" s="57"/>
      <c r="K10" s="56"/>
    </row>
    <row r="11" spans="1:14" x14ac:dyDescent="0.7">
      <c r="A11" s="222" t="s">
        <v>76</v>
      </c>
      <c r="C11" s="19"/>
      <c r="E11" s="56"/>
      <c r="F11" s="57"/>
      <c r="G11" s="30"/>
      <c r="H11" s="57"/>
      <c r="I11" s="56"/>
      <c r="J11" s="57"/>
      <c r="K11" s="56"/>
    </row>
    <row r="12" spans="1:14" x14ac:dyDescent="0.7">
      <c r="B12" s="2" t="s">
        <v>77</v>
      </c>
      <c r="E12" s="161">
        <v>1174720</v>
      </c>
      <c r="F12" s="3"/>
      <c r="G12" s="41">
        <v>505427</v>
      </c>
      <c r="H12" s="3"/>
      <c r="I12" s="161">
        <v>929835</v>
      </c>
      <c r="J12" s="3"/>
      <c r="K12" s="41">
        <v>440490</v>
      </c>
      <c r="M12" s="36"/>
      <c r="N12" s="36"/>
    </row>
    <row r="13" spans="1:14" x14ac:dyDescent="0.7">
      <c r="B13" s="2" t="s">
        <v>138</v>
      </c>
      <c r="E13" s="161">
        <v>2500</v>
      </c>
      <c r="F13" s="3"/>
      <c r="G13" s="41">
        <v>0</v>
      </c>
      <c r="H13" s="3"/>
      <c r="I13" s="161">
        <v>2500</v>
      </c>
      <c r="J13" s="3"/>
      <c r="K13" s="41">
        <v>0</v>
      </c>
      <c r="L13" s="36"/>
      <c r="M13" s="41"/>
      <c r="N13" s="36"/>
    </row>
    <row r="14" spans="1:14" x14ac:dyDescent="0.7">
      <c r="B14" s="1" t="s">
        <v>79</v>
      </c>
      <c r="E14" s="162">
        <v>6096</v>
      </c>
      <c r="F14" s="3"/>
      <c r="G14" s="8">
        <v>4998</v>
      </c>
      <c r="H14" s="3"/>
      <c r="I14" s="162">
        <v>5163</v>
      </c>
      <c r="J14" s="3"/>
      <c r="K14" s="8">
        <v>4851</v>
      </c>
      <c r="M14" s="8"/>
      <c r="N14" s="36"/>
    </row>
    <row r="15" spans="1:14" s="40" customFormat="1" x14ac:dyDescent="0.7">
      <c r="B15" s="40" t="s">
        <v>80</v>
      </c>
      <c r="D15" s="42"/>
      <c r="E15" s="73">
        <f>SUM(E12:E14)</f>
        <v>1183316</v>
      </c>
      <c r="F15" s="3"/>
      <c r="G15" s="73">
        <f>SUM(G12:G14)</f>
        <v>510425</v>
      </c>
      <c r="H15" s="3"/>
      <c r="I15" s="73">
        <f>SUM(I12:I14)</f>
        <v>937498</v>
      </c>
      <c r="J15" s="3"/>
      <c r="K15" s="73">
        <f>SUM(K12:K14)</f>
        <v>445341</v>
      </c>
    </row>
    <row r="16" spans="1:14" s="40" customFormat="1" x14ac:dyDescent="0.7">
      <c r="A16" s="40" t="s">
        <v>81</v>
      </c>
      <c r="D16" s="42"/>
      <c r="E16" s="74"/>
      <c r="F16" s="68"/>
      <c r="G16" s="74"/>
      <c r="H16" s="68"/>
      <c r="I16" s="74"/>
      <c r="J16" s="68"/>
      <c r="K16" s="74"/>
    </row>
    <row r="17" spans="1:14" x14ac:dyDescent="0.7">
      <c r="B17" s="2" t="s">
        <v>82</v>
      </c>
      <c r="E17" s="161">
        <v>535430</v>
      </c>
      <c r="F17" s="3"/>
      <c r="G17" s="41">
        <v>337318</v>
      </c>
      <c r="H17" s="3"/>
      <c r="I17" s="161">
        <v>478229</v>
      </c>
      <c r="J17" s="3"/>
      <c r="K17" s="41">
        <v>302269</v>
      </c>
      <c r="M17" s="49"/>
      <c r="N17" s="36"/>
    </row>
    <row r="18" spans="1:14" x14ac:dyDescent="0.7">
      <c r="B18" s="1" t="s">
        <v>83</v>
      </c>
      <c r="E18" s="162">
        <v>48915</v>
      </c>
      <c r="F18" s="65"/>
      <c r="G18" s="8">
        <v>39115</v>
      </c>
      <c r="H18" s="65"/>
      <c r="I18" s="162">
        <v>35653</v>
      </c>
      <c r="J18" s="65"/>
      <c r="K18" s="8">
        <v>30675</v>
      </c>
      <c r="M18" s="43"/>
      <c r="N18" s="36"/>
    </row>
    <row r="19" spans="1:14" x14ac:dyDescent="0.7">
      <c r="B19" s="10" t="s">
        <v>84</v>
      </c>
      <c r="D19" s="5"/>
      <c r="E19" s="163">
        <v>4547</v>
      </c>
      <c r="F19" s="65"/>
      <c r="G19" s="72">
        <v>289</v>
      </c>
      <c r="H19" s="65"/>
      <c r="I19" s="163">
        <v>4545</v>
      </c>
      <c r="J19" s="65"/>
      <c r="K19" s="72">
        <v>259</v>
      </c>
      <c r="M19" s="49"/>
      <c r="N19" s="36"/>
    </row>
    <row r="20" spans="1:14" s="40" customFormat="1" x14ac:dyDescent="0.7">
      <c r="A20" s="11"/>
      <c r="B20" s="40" t="s">
        <v>85</v>
      </c>
      <c r="D20" s="44"/>
      <c r="E20" s="73">
        <f>SUM(E17:E19)</f>
        <v>588892</v>
      </c>
      <c r="F20" s="68"/>
      <c r="G20" s="73">
        <f>SUM(G17:G19)</f>
        <v>376722</v>
      </c>
      <c r="H20" s="68"/>
      <c r="I20" s="73">
        <f>SUM(I17:I19)</f>
        <v>518427</v>
      </c>
      <c r="J20" s="68"/>
      <c r="K20" s="73">
        <f>SUM(K17:K19)</f>
        <v>333203</v>
      </c>
    </row>
    <row r="21" spans="1:14" ht="24.75" customHeight="1" x14ac:dyDescent="0.7">
      <c r="A21" s="40" t="s">
        <v>86</v>
      </c>
      <c r="B21" s="19"/>
      <c r="E21" s="74">
        <f>+E15-E20</f>
        <v>594424</v>
      </c>
      <c r="F21" s="67"/>
      <c r="G21" s="6">
        <f>+G15-G20</f>
        <v>133703</v>
      </c>
      <c r="H21" s="67"/>
      <c r="I21" s="74">
        <f>+I15-I20</f>
        <v>419071</v>
      </c>
      <c r="J21" s="67"/>
      <c r="K21" s="6">
        <f>+K15-K20</f>
        <v>112138</v>
      </c>
    </row>
    <row r="22" spans="1:14" ht="24.75" customHeight="1" x14ac:dyDescent="0.7">
      <c r="A22" s="2" t="s">
        <v>87</v>
      </c>
      <c r="B22" s="19"/>
      <c r="D22" s="5">
        <v>17</v>
      </c>
      <c r="E22" s="162">
        <v>-119500</v>
      </c>
      <c r="F22" s="67"/>
      <c r="G22" s="8">
        <v>-26783</v>
      </c>
      <c r="H22" s="67"/>
      <c r="I22" s="162">
        <v>-83923</v>
      </c>
      <c r="J22" s="67"/>
      <c r="K22" s="8">
        <v>-22440</v>
      </c>
      <c r="L22" s="36"/>
      <c r="M22" s="36"/>
      <c r="N22" s="36"/>
    </row>
    <row r="23" spans="1:14" ht="24.75" customHeight="1" x14ac:dyDescent="0.7">
      <c r="A23" s="12" t="s">
        <v>88</v>
      </c>
      <c r="B23" s="19"/>
      <c r="E23" s="164">
        <f>SUM(E21:E22)</f>
        <v>474924</v>
      </c>
      <c r="F23" s="67"/>
      <c r="G23" s="75">
        <f>SUM(G21:G22)</f>
        <v>106920</v>
      </c>
      <c r="H23" s="67"/>
      <c r="I23" s="164">
        <f>SUM(I21:I22)</f>
        <v>335148</v>
      </c>
      <c r="J23" s="67"/>
      <c r="K23" s="75">
        <f>SUM(K21:K22)</f>
        <v>89698</v>
      </c>
    </row>
    <row r="24" spans="1:14" x14ac:dyDescent="0.7">
      <c r="A24" s="13" t="s">
        <v>89</v>
      </c>
      <c r="B24" s="19"/>
      <c r="D24" s="45"/>
      <c r="E24" s="74"/>
      <c r="F24" s="68"/>
      <c r="G24" s="74"/>
      <c r="H24" s="68"/>
      <c r="I24" s="74"/>
      <c r="J24" s="68"/>
      <c r="K24" s="74"/>
    </row>
    <row r="25" spans="1:14" x14ac:dyDescent="0.7">
      <c r="B25" s="13" t="s">
        <v>90</v>
      </c>
      <c r="D25" s="45"/>
      <c r="E25" s="162"/>
      <c r="F25" s="67"/>
      <c r="G25" s="6"/>
      <c r="H25" s="67"/>
      <c r="I25" s="162"/>
      <c r="J25" s="67"/>
      <c r="K25" s="8"/>
    </row>
    <row r="26" spans="1:14" x14ac:dyDescent="0.7">
      <c r="B26" s="13"/>
      <c r="C26" s="223" t="s">
        <v>91</v>
      </c>
      <c r="D26" s="45"/>
      <c r="E26" s="162"/>
      <c r="F26" s="67"/>
      <c r="G26" s="6"/>
      <c r="H26" s="67"/>
      <c r="I26" s="162"/>
      <c r="J26" s="67"/>
      <c r="K26" s="8"/>
    </row>
    <row r="27" spans="1:14" x14ac:dyDescent="0.7">
      <c r="B27" s="13"/>
      <c r="C27" s="224" t="s">
        <v>161</v>
      </c>
      <c r="D27" s="45"/>
      <c r="E27" s="162"/>
      <c r="F27" s="67"/>
      <c r="G27" s="6"/>
      <c r="H27" s="67"/>
      <c r="I27" s="162"/>
      <c r="J27" s="67"/>
      <c r="K27" s="8"/>
    </row>
    <row r="28" spans="1:14" x14ac:dyDescent="0.7">
      <c r="B28" s="13"/>
      <c r="C28" s="224" t="s">
        <v>92</v>
      </c>
      <c r="D28" s="45"/>
      <c r="E28" s="162">
        <v>28600</v>
      </c>
      <c r="F28" s="67"/>
      <c r="G28" s="162">
        <v>0</v>
      </c>
      <c r="H28" s="67"/>
      <c r="I28" s="162">
        <v>28600</v>
      </c>
      <c r="J28" s="67"/>
      <c r="K28" s="8">
        <v>0</v>
      </c>
    </row>
    <row r="29" spans="1:14" x14ac:dyDescent="0.7">
      <c r="A29" s="13"/>
      <c r="C29" s="224" t="s">
        <v>162</v>
      </c>
      <c r="D29" s="5"/>
      <c r="E29" s="163">
        <v>4041</v>
      </c>
      <c r="F29" s="65"/>
      <c r="G29" s="72">
        <v>0</v>
      </c>
      <c r="H29" s="65"/>
      <c r="I29" s="163">
        <v>4193</v>
      </c>
      <c r="J29" s="65"/>
      <c r="K29" s="72">
        <v>0</v>
      </c>
      <c r="M29" s="36"/>
    </row>
    <row r="30" spans="1:14" x14ac:dyDescent="0.7">
      <c r="A30" s="13"/>
      <c r="B30" s="225" t="s">
        <v>93</v>
      </c>
      <c r="D30" s="45"/>
      <c r="E30" s="162"/>
      <c r="F30" s="65"/>
      <c r="G30" s="8"/>
      <c r="H30" s="65"/>
      <c r="I30" s="162"/>
      <c r="J30" s="65"/>
      <c r="K30" s="8"/>
      <c r="M30" s="36"/>
    </row>
    <row r="31" spans="1:14" x14ac:dyDescent="0.7">
      <c r="A31" s="13"/>
      <c r="B31" s="223" t="s">
        <v>94</v>
      </c>
      <c r="D31" s="45"/>
      <c r="E31" s="76">
        <f>SUM(E28:E29)</f>
        <v>32641</v>
      </c>
      <c r="F31" s="68"/>
      <c r="G31" s="76">
        <f>SUM(G28:G29)</f>
        <v>0</v>
      </c>
      <c r="H31" s="68"/>
      <c r="I31" s="76">
        <f>SUM(I28:I29)</f>
        <v>32793</v>
      </c>
      <c r="J31" s="68"/>
      <c r="K31" s="76">
        <f>SUM(K28:K29)</f>
        <v>0</v>
      </c>
      <c r="M31" s="36"/>
    </row>
    <row r="32" spans="1:14" x14ac:dyDescent="0.7">
      <c r="A32" s="223" t="s">
        <v>95</v>
      </c>
      <c r="B32" s="226"/>
      <c r="D32" s="45"/>
      <c r="E32" s="74"/>
      <c r="F32" s="68"/>
      <c r="G32" s="74"/>
      <c r="H32" s="68"/>
      <c r="I32" s="74"/>
      <c r="J32" s="68"/>
      <c r="K32" s="74"/>
      <c r="M32" s="36"/>
    </row>
    <row r="33" spans="1:13" s="40" customFormat="1" x14ac:dyDescent="0.7">
      <c r="A33" s="223"/>
      <c r="B33" s="227" t="s">
        <v>97</v>
      </c>
      <c r="D33" s="46"/>
      <c r="E33" s="74">
        <f>+E31</f>
        <v>32641</v>
      </c>
      <c r="F33" s="68"/>
      <c r="G33" s="74">
        <f>+G31</f>
        <v>0</v>
      </c>
      <c r="H33" s="68"/>
      <c r="I33" s="74">
        <f>+I31</f>
        <v>32793</v>
      </c>
      <c r="J33" s="68"/>
      <c r="K33" s="74">
        <f>+K31</f>
        <v>0</v>
      </c>
    </row>
    <row r="34" spans="1:13" ht="23.5" thickBot="1" x14ac:dyDescent="0.75">
      <c r="A34" s="223" t="s">
        <v>96</v>
      </c>
      <c r="E34" s="77">
        <f>+E23+E33</f>
        <v>507565</v>
      </c>
      <c r="F34" s="68"/>
      <c r="G34" s="77">
        <f>+G23+G33</f>
        <v>106920</v>
      </c>
      <c r="H34" s="68"/>
      <c r="I34" s="77">
        <f>+I23+I33</f>
        <v>367941</v>
      </c>
      <c r="J34" s="68"/>
      <c r="K34" s="77">
        <f>+K23+K33</f>
        <v>89698</v>
      </c>
    </row>
    <row r="35" spans="1:13" ht="13" customHeight="1" thickTop="1" x14ac:dyDescent="0.7">
      <c r="A35" s="19"/>
      <c r="E35" s="74"/>
      <c r="F35" s="3"/>
      <c r="H35" s="3"/>
      <c r="I35" s="74"/>
      <c r="J35" s="3"/>
      <c r="K35" s="74"/>
    </row>
    <row r="36" spans="1:13" x14ac:dyDescent="0.7">
      <c r="A36" s="228" t="s">
        <v>98</v>
      </c>
      <c r="B36" s="16"/>
      <c r="C36" s="16"/>
      <c r="E36" s="74"/>
      <c r="F36" s="3"/>
      <c r="H36" s="3"/>
      <c r="I36" s="74"/>
      <c r="J36" s="3"/>
      <c r="K36" s="74"/>
    </row>
    <row r="37" spans="1:13" x14ac:dyDescent="0.7">
      <c r="A37" s="17"/>
      <c r="B37" s="229" t="s">
        <v>99</v>
      </c>
      <c r="C37" s="230"/>
      <c r="E37" s="162">
        <f>+E39-E38</f>
        <v>472562</v>
      </c>
      <c r="F37" s="3"/>
      <c r="G37" s="78">
        <f>+G39-G38</f>
        <v>106629</v>
      </c>
      <c r="H37" s="3"/>
      <c r="I37" s="74"/>
      <c r="J37" s="3"/>
      <c r="K37" s="74"/>
    </row>
    <row r="38" spans="1:13" x14ac:dyDescent="0.7">
      <c r="A38" s="17"/>
      <c r="B38" s="229" t="s">
        <v>70</v>
      </c>
      <c r="C38" s="229"/>
      <c r="E38" s="162">
        <v>2362</v>
      </c>
      <c r="F38" s="3"/>
      <c r="G38" s="78">
        <v>291</v>
      </c>
      <c r="H38" s="3"/>
      <c r="I38" s="74"/>
      <c r="J38" s="3"/>
      <c r="K38" s="74"/>
    </row>
    <row r="39" spans="1:13" s="19" customFormat="1" ht="23.5" thickBot="1" x14ac:dyDescent="0.75">
      <c r="A39" s="14"/>
      <c r="B39" s="229"/>
      <c r="C39" s="231" t="s">
        <v>100</v>
      </c>
      <c r="D39" s="20"/>
      <c r="E39" s="77">
        <f>+E23</f>
        <v>474924</v>
      </c>
      <c r="F39" s="43"/>
      <c r="G39" s="77">
        <f>+G23</f>
        <v>106920</v>
      </c>
      <c r="H39" s="43"/>
      <c r="I39" s="74"/>
      <c r="J39" s="37"/>
      <c r="K39" s="74"/>
    </row>
    <row r="40" spans="1:13" ht="13" customHeight="1" thickTop="1" x14ac:dyDescent="0.7">
      <c r="A40" s="15"/>
      <c r="B40" s="18"/>
      <c r="C40" s="18"/>
      <c r="D40" s="18"/>
      <c r="E40" s="74"/>
      <c r="F40" s="3"/>
      <c r="H40" s="3"/>
      <c r="I40" s="74"/>
      <c r="J40" s="3"/>
      <c r="K40" s="74"/>
    </row>
    <row r="41" spans="1:13" x14ac:dyDescent="0.7">
      <c r="A41" s="228" t="s">
        <v>101</v>
      </c>
      <c r="B41" s="16"/>
      <c r="C41" s="16"/>
      <c r="E41" s="74"/>
      <c r="F41" s="3"/>
      <c r="H41" s="3"/>
      <c r="I41" s="74"/>
      <c r="J41" s="3"/>
      <c r="K41" s="74"/>
      <c r="M41" s="36"/>
    </row>
    <row r="42" spans="1:13" x14ac:dyDescent="0.7">
      <c r="A42" s="17"/>
      <c r="B42" s="229" t="s">
        <v>99</v>
      </c>
      <c r="C42" s="230"/>
      <c r="E42" s="162">
        <f>+E44-E43</f>
        <v>505206</v>
      </c>
      <c r="F42" s="3"/>
      <c r="G42" s="78">
        <f>+G44-G43</f>
        <v>106629</v>
      </c>
      <c r="H42" s="3"/>
      <c r="I42" s="74"/>
      <c r="J42" s="3"/>
      <c r="K42" s="74"/>
    </row>
    <row r="43" spans="1:13" x14ac:dyDescent="0.7">
      <c r="A43" s="17"/>
      <c r="B43" s="229" t="s">
        <v>70</v>
      </c>
      <c r="C43" s="229"/>
      <c r="E43" s="162">
        <v>2359</v>
      </c>
      <c r="F43" s="3"/>
      <c r="G43" s="78">
        <v>291</v>
      </c>
      <c r="H43" s="3"/>
      <c r="I43" s="74"/>
      <c r="J43" s="3"/>
      <c r="K43" s="74"/>
    </row>
    <row r="44" spans="1:13" s="19" customFormat="1" ht="23.5" thickBot="1" x14ac:dyDescent="0.75">
      <c r="A44" s="14"/>
      <c r="B44" s="229"/>
      <c r="C44" s="231" t="s">
        <v>100</v>
      </c>
      <c r="D44" s="20"/>
      <c r="E44" s="77">
        <f>+E34</f>
        <v>507565</v>
      </c>
      <c r="F44" s="43"/>
      <c r="G44" s="77">
        <f>+G34</f>
        <v>106920</v>
      </c>
      <c r="H44" s="43"/>
      <c r="I44" s="74"/>
      <c r="J44" s="37"/>
      <c r="K44" s="74"/>
    </row>
    <row r="45" spans="1:13" ht="23.5" thickTop="1" x14ac:dyDescent="0.7">
      <c r="A45" s="14"/>
      <c r="B45" s="18"/>
      <c r="C45" s="18"/>
      <c r="E45" s="74"/>
      <c r="F45" s="43"/>
      <c r="G45" s="79"/>
      <c r="H45" s="43"/>
      <c r="I45" s="74"/>
      <c r="J45" s="3"/>
      <c r="K45" s="74"/>
    </row>
    <row r="46" spans="1:13" x14ac:dyDescent="0.7">
      <c r="A46" s="232" t="s">
        <v>166</v>
      </c>
      <c r="D46" s="5"/>
      <c r="E46" s="165">
        <v>1.5785215619467547</v>
      </c>
      <c r="F46" s="3"/>
      <c r="G46" s="3">
        <v>0.35543000000000002</v>
      </c>
      <c r="H46" s="3"/>
      <c r="I46" s="165">
        <v>1.1200000000000001</v>
      </c>
      <c r="J46" s="82"/>
      <c r="K46" s="82">
        <v>0.29899333333333333</v>
      </c>
    </row>
    <row r="47" spans="1:13" x14ac:dyDescent="0.7">
      <c r="F47" s="36"/>
      <c r="H47" s="36"/>
      <c r="J47" s="36"/>
    </row>
    <row r="48" spans="1:13" x14ac:dyDescent="0.7">
      <c r="F48" s="36"/>
      <c r="H48" s="36"/>
      <c r="J48" s="36"/>
    </row>
    <row r="49" spans="1:10" x14ac:dyDescent="0.7">
      <c r="F49" s="36"/>
      <c r="H49" s="36"/>
      <c r="J49" s="36"/>
    </row>
    <row r="50" spans="1:10" x14ac:dyDescent="0.7">
      <c r="F50" s="36"/>
      <c r="H50" s="36"/>
      <c r="J50" s="36"/>
    </row>
    <row r="51" spans="1:10" x14ac:dyDescent="0.7">
      <c r="F51" s="36"/>
      <c r="H51" s="36"/>
      <c r="J51" s="36"/>
    </row>
    <row r="52" spans="1:10" x14ac:dyDescent="0.7">
      <c r="F52" s="36"/>
      <c r="H52" s="36"/>
      <c r="J52" s="36"/>
    </row>
    <row r="53" spans="1:10" x14ac:dyDescent="0.7">
      <c r="F53" s="36"/>
      <c r="H53" s="36"/>
      <c r="J53" s="36"/>
    </row>
    <row r="54" spans="1:10" x14ac:dyDescent="0.7">
      <c r="F54" s="36"/>
      <c r="H54" s="36"/>
      <c r="J54" s="36"/>
    </row>
    <row r="55" spans="1:10" ht="44.25" customHeight="1" x14ac:dyDescent="0.7">
      <c r="D55" s="47"/>
      <c r="F55" s="36"/>
      <c r="H55" s="36"/>
      <c r="J55" s="36"/>
    </row>
    <row r="56" spans="1:10" ht="27" customHeight="1" x14ac:dyDescent="0.7">
      <c r="B56" s="2"/>
      <c r="C56" s="2"/>
      <c r="D56" s="2"/>
      <c r="F56" s="36"/>
      <c r="H56" s="36"/>
      <c r="J56" s="36"/>
    </row>
    <row r="57" spans="1:10" ht="27" customHeight="1" x14ac:dyDescent="0.7">
      <c r="B57" s="2"/>
      <c r="C57" s="2"/>
      <c r="D57" s="2"/>
      <c r="F57" s="36"/>
      <c r="H57" s="36"/>
      <c r="J57" s="36"/>
    </row>
    <row r="58" spans="1:10" x14ac:dyDescent="0.7">
      <c r="A58" s="2"/>
      <c r="B58" s="2"/>
      <c r="C58" s="2"/>
      <c r="D58" s="2"/>
      <c r="F58" s="36"/>
      <c r="H58" s="36"/>
      <c r="J58" s="36"/>
    </row>
    <row r="59" spans="1:10" x14ac:dyDescent="0.7">
      <c r="A59" s="2"/>
      <c r="B59" s="2"/>
      <c r="C59" s="2"/>
      <c r="D59" s="2"/>
      <c r="F59" s="36"/>
      <c r="H59" s="36"/>
      <c r="J59" s="36"/>
    </row>
    <row r="60" spans="1:10" x14ac:dyDescent="0.7">
      <c r="A60" s="2"/>
      <c r="B60" s="2"/>
      <c r="C60" s="2"/>
      <c r="D60" s="2"/>
      <c r="F60" s="36"/>
      <c r="H60" s="36"/>
      <c r="J60" s="36"/>
    </row>
    <row r="61" spans="1:10" x14ac:dyDescent="0.7">
      <c r="A61" s="2"/>
      <c r="B61" s="2"/>
      <c r="C61" s="2"/>
      <c r="D61" s="2"/>
      <c r="F61" s="36"/>
      <c r="H61" s="36"/>
      <c r="J61" s="36"/>
    </row>
    <row r="62" spans="1:10" x14ac:dyDescent="0.7">
      <c r="A62" s="2"/>
      <c r="B62" s="2"/>
      <c r="C62" s="2"/>
      <c r="D62" s="2"/>
      <c r="F62" s="36"/>
      <c r="H62" s="36"/>
      <c r="J62" s="36"/>
    </row>
    <row r="63" spans="1:10" x14ac:dyDescent="0.7">
      <c r="A63" s="2"/>
      <c r="B63" s="2"/>
      <c r="C63" s="2"/>
      <c r="D63" s="2"/>
      <c r="F63" s="36"/>
      <c r="H63" s="36"/>
      <c r="J63" s="36"/>
    </row>
    <row r="64" spans="1:10" x14ac:dyDescent="0.7">
      <c r="A64" s="2"/>
      <c r="B64" s="2"/>
      <c r="C64" s="2"/>
      <c r="D64" s="2"/>
      <c r="F64" s="36"/>
      <c r="H64" s="36"/>
      <c r="J64" s="36"/>
    </row>
    <row r="65" spans="1:11" x14ac:dyDescent="0.7">
      <c r="A65" s="48"/>
      <c r="B65" s="48"/>
      <c r="C65" s="48"/>
      <c r="D65" s="48"/>
      <c r="F65" s="36"/>
      <c r="H65" s="36"/>
      <c r="J65" s="36"/>
    </row>
    <row r="66" spans="1:11" x14ac:dyDescent="0.7">
      <c r="A66" s="48"/>
      <c r="B66" s="48"/>
      <c r="C66" s="48"/>
      <c r="D66" s="48"/>
      <c r="F66" s="36"/>
      <c r="H66" s="36"/>
      <c r="J66" s="36"/>
    </row>
    <row r="67" spans="1:11" x14ac:dyDescent="0.7">
      <c r="A67" s="48"/>
      <c r="B67" s="48"/>
      <c r="C67" s="48"/>
      <c r="D67" s="48"/>
      <c r="F67" s="36"/>
      <c r="H67" s="36"/>
      <c r="J67" s="36"/>
    </row>
    <row r="68" spans="1:11" x14ac:dyDescent="0.7">
      <c r="A68" s="48"/>
      <c r="B68" s="48"/>
      <c r="C68" s="48"/>
      <c r="D68" s="48"/>
      <c r="F68" s="36"/>
      <c r="H68" s="36"/>
      <c r="J68" s="36"/>
    </row>
    <row r="69" spans="1:11" x14ac:dyDescent="0.7">
      <c r="A69" s="48"/>
      <c r="B69" s="48"/>
      <c r="C69" s="48"/>
      <c r="D69" s="48"/>
      <c r="F69" s="36"/>
      <c r="H69" s="36"/>
      <c r="J69" s="36"/>
    </row>
    <row r="70" spans="1:11" x14ac:dyDescent="0.7">
      <c r="A70" s="48"/>
      <c r="B70" s="48"/>
      <c r="C70" s="48"/>
      <c r="D70" s="48"/>
      <c r="F70" s="36"/>
      <c r="H70" s="36"/>
      <c r="J70" s="36"/>
    </row>
    <row r="71" spans="1:11" x14ac:dyDescent="0.7">
      <c r="A71" s="48"/>
      <c r="B71" s="48"/>
      <c r="C71" s="48"/>
      <c r="D71" s="48"/>
      <c r="F71" s="36"/>
      <c r="H71" s="36"/>
      <c r="J71" s="36"/>
    </row>
    <row r="72" spans="1:11" x14ac:dyDescent="0.7">
      <c r="A72" s="48"/>
      <c r="B72" s="48"/>
      <c r="C72" s="48"/>
      <c r="D72" s="48"/>
      <c r="F72" s="36"/>
      <c r="H72" s="36"/>
      <c r="J72" s="36"/>
    </row>
    <row r="73" spans="1:11" x14ac:dyDescent="0.7">
      <c r="A73" s="48"/>
      <c r="B73" s="48"/>
      <c r="C73" s="48"/>
      <c r="D73" s="48"/>
      <c r="F73" s="36"/>
      <c r="H73" s="36"/>
      <c r="J73" s="36"/>
    </row>
    <row r="74" spans="1:11" x14ac:dyDescent="0.7">
      <c r="A74" s="48"/>
      <c r="B74" s="48"/>
      <c r="C74" s="48"/>
      <c r="D74" s="48"/>
      <c r="F74" s="36"/>
      <c r="H74" s="36"/>
      <c r="J74" s="36"/>
    </row>
    <row r="75" spans="1:11" x14ac:dyDescent="0.7">
      <c r="A75" s="48"/>
      <c r="B75" s="48"/>
      <c r="C75" s="48"/>
      <c r="D75" s="48"/>
      <c r="F75" s="36"/>
      <c r="H75" s="36"/>
      <c r="J75" s="36"/>
    </row>
    <row r="76" spans="1:11" x14ac:dyDescent="0.7">
      <c r="A76" s="48"/>
      <c r="B76" s="48"/>
      <c r="C76" s="48"/>
      <c r="D76" s="48"/>
      <c r="F76" s="36"/>
      <c r="H76" s="36"/>
      <c r="J76" s="36"/>
    </row>
    <row r="77" spans="1:11" x14ac:dyDescent="0.7">
      <c r="A77" s="48"/>
      <c r="B77" s="48"/>
      <c r="C77" s="48"/>
      <c r="D77" s="48"/>
      <c r="F77" s="59"/>
      <c r="G77" s="58"/>
      <c r="H77" s="59"/>
      <c r="J77" s="59"/>
      <c r="K77" s="58"/>
    </row>
    <row r="78" spans="1:11" x14ac:dyDescent="0.7">
      <c r="A78" s="48"/>
      <c r="B78" s="48"/>
      <c r="C78" s="48"/>
      <c r="D78" s="48"/>
      <c r="F78" s="59"/>
      <c r="G78" s="58"/>
      <c r="H78" s="59"/>
      <c r="J78" s="59"/>
      <c r="K78" s="58"/>
    </row>
    <row r="79" spans="1:11" x14ac:dyDescent="0.7">
      <c r="A79" s="48"/>
      <c r="B79" s="48"/>
      <c r="C79" s="48"/>
      <c r="D79" s="48"/>
      <c r="F79" s="59"/>
      <c r="G79" s="58"/>
      <c r="H79" s="59"/>
      <c r="J79" s="59"/>
      <c r="K79" s="58"/>
    </row>
    <row r="80" spans="1:11" x14ac:dyDescent="0.7">
      <c r="A80" s="48"/>
      <c r="B80" s="48"/>
      <c r="C80" s="48"/>
      <c r="D80" s="48"/>
      <c r="F80" s="59"/>
      <c r="G80" s="58"/>
      <c r="H80" s="59"/>
      <c r="J80" s="59"/>
      <c r="K80" s="58"/>
    </row>
    <row r="81" spans="1:11" x14ac:dyDescent="0.7">
      <c r="A81" s="48"/>
      <c r="B81" s="48"/>
      <c r="C81" s="48"/>
      <c r="D81" s="48"/>
      <c r="F81" s="59"/>
      <c r="G81" s="58"/>
      <c r="H81" s="59"/>
      <c r="J81" s="59"/>
      <c r="K81" s="58"/>
    </row>
    <row r="82" spans="1:11" x14ac:dyDescent="0.7">
      <c r="A82" s="48"/>
      <c r="B82" s="48"/>
      <c r="C82" s="48"/>
      <c r="D82" s="48"/>
      <c r="F82" s="59"/>
      <c r="G82" s="58"/>
      <c r="H82" s="59"/>
      <c r="J82" s="59"/>
      <c r="K82" s="58"/>
    </row>
    <row r="83" spans="1:11" x14ac:dyDescent="0.7">
      <c r="A83" s="48"/>
      <c r="B83" s="48"/>
      <c r="C83" s="48"/>
      <c r="D83" s="48"/>
      <c r="F83" s="59"/>
      <c r="G83" s="58"/>
      <c r="H83" s="59"/>
      <c r="J83" s="59"/>
      <c r="K83" s="58"/>
    </row>
    <row r="84" spans="1:11" x14ac:dyDescent="0.7">
      <c r="A84" s="48"/>
      <c r="B84" s="48"/>
      <c r="C84" s="48"/>
      <c r="D84" s="48"/>
      <c r="F84" s="59"/>
      <c r="G84" s="58"/>
      <c r="H84" s="59"/>
      <c r="J84" s="59"/>
      <c r="K84" s="58"/>
    </row>
    <row r="85" spans="1:11" x14ac:dyDescent="0.7">
      <c r="A85" s="48"/>
      <c r="B85" s="48"/>
      <c r="C85" s="48"/>
      <c r="D85" s="48"/>
      <c r="F85" s="59"/>
      <c r="G85" s="58"/>
      <c r="H85" s="59"/>
      <c r="J85" s="59"/>
      <c r="K85" s="58"/>
    </row>
    <row r="86" spans="1:11" x14ac:dyDescent="0.7">
      <c r="A86" s="48"/>
      <c r="B86" s="48"/>
      <c r="C86" s="48"/>
      <c r="D86" s="48"/>
      <c r="F86" s="59"/>
      <c r="G86" s="58"/>
      <c r="H86" s="59"/>
      <c r="J86" s="59"/>
      <c r="K86" s="58"/>
    </row>
    <row r="87" spans="1:11" x14ac:dyDescent="0.7">
      <c r="A87" s="48"/>
      <c r="B87" s="48"/>
      <c r="C87" s="48"/>
      <c r="D87" s="48"/>
      <c r="F87" s="59"/>
      <c r="G87" s="58"/>
      <c r="H87" s="59"/>
      <c r="J87" s="59"/>
      <c r="K87" s="58"/>
    </row>
  </sheetData>
  <sheetProtection formatCells="0" formatColumns="0" formatRows="0" insertColumns="0" insertRows="0" insertHyperlinks="0" deleteColumns="0" deleteRows="0" sort="0" autoFilter="0" pivotTables="0"/>
  <mergeCells count="7">
    <mergeCell ref="E8:G8"/>
    <mergeCell ref="I8:K8"/>
    <mergeCell ref="A1:K1"/>
    <mergeCell ref="A2:K2"/>
    <mergeCell ref="A3:K3"/>
    <mergeCell ref="E7:G7"/>
    <mergeCell ref="I7:K7"/>
  </mergeCells>
  <pageMargins left="0.66929133858267698" right="0.196850393700787" top="0.66929133858267698" bottom="0.25" header="0.39370078740157499" footer="0.25"/>
  <pageSetup paperSize="9" scale="74" firstPageNumber="5" orientation="portrait" useFirstPageNumber="1" r:id="rId1"/>
  <headerFooter alignWithMargins="0">
    <oddHeader>&amp;C&amp;"Angsana New,Bold"&amp;P</oddHeader>
    <oddFooter>&amp;LNotes to the financial statements are an integral part of this interim financial statements.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AH53"/>
  <sheetViews>
    <sheetView tabSelected="1" view="pageBreakPreview" topLeftCell="A8" zoomScale="35" zoomScaleNormal="46" zoomScaleSheetLayoutView="35" workbookViewId="0">
      <selection activeCell="AJ24" sqref="AI24:AJ24"/>
    </sheetView>
  </sheetViews>
  <sheetFormatPr defaultColWidth="9.08984375" defaultRowHeight="23" x14ac:dyDescent="0.7"/>
  <cols>
    <col min="1" max="1" width="3.08984375" style="9" customWidth="1"/>
    <col min="2" max="2" width="3.6328125" style="9" customWidth="1"/>
    <col min="3" max="3" width="44.453125" style="9" customWidth="1"/>
    <col min="4" max="4" width="9.08984375" style="9" customWidth="1"/>
    <col min="5" max="5" width="15.08984375" style="7" bestFit="1" customWidth="1"/>
    <col min="6" max="6" width="1.08984375" style="7" customWidth="1"/>
    <col min="7" max="7" width="16.54296875" style="7" bestFit="1" customWidth="1"/>
    <col min="8" max="8" width="1.08984375" style="7" customWidth="1"/>
    <col min="9" max="9" width="19.453125" style="7" bestFit="1" customWidth="1"/>
    <col min="10" max="10" width="1.1796875" style="7" customWidth="1"/>
    <col min="11" max="11" width="19.453125" style="7" customWidth="1"/>
    <col min="12" max="12" width="1.453125" style="7" customWidth="1"/>
    <col min="13" max="13" width="15.6328125" style="7" bestFit="1" customWidth="1"/>
    <col min="14" max="14" width="1.6328125" style="7" customWidth="1"/>
    <col min="15" max="15" width="15.6328125" style="7" customWidth="1"/>
    <col min="16" max="16" width="1.36328125" style="7" customWidth="1"/>
    <col min="17" max="17" width="28.36328125" style="7" customWidth="1"/>
    <col min="18" max="18" width="2" style="7" customWidth="1"/>
    <col min="19" max="19" width="22.54296875" style="7" customWidth="1"/>
    <col min="20" max="20" width="1.6328125" style="7" customWidth="1"/>
    <col min="21" max="21" width="22.54296875" style="7" customWidth="1"/>
    <col min="22" max="22" width="1.36328125" style="7" customWidth="1"/>
    <col min="23" max="23" width="17.90625" style="7" customWidth="1"/>
    <col min="24" max="24" width="1.36328125" style="7" customWidth="1"/>
    <col min="25" max="25" width="17.36328125" style="7" bestFit="1" customWidth="1"/>
    <col min="26" max="26" width="1.36328125" style="7" customWidth="1"/>
    <col min="27" max="27" width="16.54296875" style="7" bestFit="1" customWidth="1"/>
    <col min="28" max="28" width="16.36328125" style="9" bestFit="1" customWidth="1"/>
    <col min="29" max="33" width="9.08984375" style="9"/>
    <col min="34" max="34" width="9.08984375" style="24"/>
    <col min="35" max="16384" width="9.08984375" style="9"/>
  </cols>
  <sheetData>
    <row r="1" spans="1:34" s="21" customFormat="1" x14ac:dyDescent="0.7">
      <c r="A1" s="255" t="s">
        <v>8</v>
      </c>
      <c r="B1" s="255"/>
      <c r="C1" s="255"/>
      <c r="D1" s="255"/>
      <c r="E1" s="256"/>
      <c r="F1" s="256"/>
      <c r="G1" s="256"/>
      <c r="H1" s="256"/>
      <c r="I1" s="256"/>
      <c r="J1" s="256"/>
      <c r="K1" s="256"/>
      <c r="L1" s="256"/>
      <c r="M1" s="256"/>
      <c r="N1" s="256"/>
      <c r="O1" s="256"/>
      <c r="P1" s="256"/>
      <c r="Q1" s="256"/>
      <c r="R1" s="256"/>
      <c r="S1" s="256"/>
      <c r="T1" s="256"/>
      <c r="U1" s="256"/>
      <c r="V1" s="256"/>
      <c r="W1" s="256"/>
      <c r="X1" s="256"/>
      <c r="Y1" s="256"/>
      <c r="Z1" s="256"/>
      <c r="AA1" s="256"/>
      <c r="AH1" s="22"/>
    </row>
    <row r="2" spans="1:34" s="21" customFormat="1" x14ac:dyDescent="0.7">
      <c r="A2" s="256" t="s">
        <v>102</v>
      </c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W2" s="256"/>
      <c r="X2" s="256"/>
      <c r="Y2" s="256"/>
      <c r="Z2" s="256"/>
      <c r="AA2" s="256"/>
      <c r="AH2" s="22"/>
    </row>
    <row r="3" spans="1:34" s="21" customFormat="1" x14ac:dyDescent="0.7">
      <c r="A3" s="255" t="s">
        <v>74</v>
      </c>
      <c r="B3" s="255"/>
      <c r="C3" s="255"/>
      <c r="D3" s="256"/>
      <c r="E3" s="256"/>
      <c r="F3" s="256"/>
      <c r="G3" s="256"/>
      <c r="H3" s="256"/>
      <c r="I3" s="256"/>
      <c r="J3" s="256"/>
      <c r="K3" s="256"/>
      <c r="L3" s="256"/>
      <c r="M3" s="256"/>
      <c r="N3" s="256"/>
      <c r="O3" s="256"/>
      <c r="P3" s="256"/>
      <c r="Q3" s="256"/>
      <c r="R3" s="256"/>
      <c r="S3" s="256"/>
      <c r="T3" s="256"/>
      <c r="U3" s="256"/>
      <c r="V3" s="256"/>
      <c r="W3" s="256"/>
      <c r="X3" s="256"/>
      <c r="Y3" s="256"/>
      <c r="Z3" s="256"/>
      <c r="AA3" s="256"/>
      <c r="AH3" s="22"/>
    </row>
    <row r="4" spans="1:34" s="21" customFormat="1" x14ac:dyDescent="0.7">
      <c r="A4" s="257" t="s">
        <v>103</v>
      </c>
      <c r="B4" s="257"/>
      <c r="C4" s="257"/>
      <c r="D4" s="257"/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  <c r="P4" s="257"/>
      <c r="Q4" s="257"/>
      <c r="R4" s="257"/>
      <c r="S4" s="257"/>
      <c r="T4" s="257"/>
      <c r="U4" s="257"/>
      <c r="V4" s="257"/>
      <c r="W4" s="257"/>
      <c r="X4" s="257"/>
      <c r="Y4" s="257"/>
      <c r="Z4" s="257"/>
      <c r="AA4" s="257"/>
      <c r="AH4" s="22"/>
    </row>
    <row r="5" spans="1:34" s="21" customFormat="1" x14ac:dyDescent="0.7">
      <c r="A5" s="35"/>
      <c r="B5" s="35"/>
      <c r="C5" s="35"/>
      <c r="D5" s="35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61" t="s">
        <v>19</v>
      </c>
      <c r="AH5" s="22"/>
    </row>
    <row r="6" spans="1:34" s="21" customFormat="1" x14ac:dyDescent="0.7">
      <c r="A6" s="35"/>
      <c r="B6" s="35"/>
      <c r="C6" s="35"/>
      <c r="D6" s="35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61" t="s">
        <v>20</v>
      </c>
      <c r="AH6" s="22"/>
    </row>
    <row r="7" spans="1:34" s="21" customFormat="1" x14ac:dyDescent="0.7">
      <c r="A7" s="35"/>
      <c r="B7" s="35"/>
      <c r="C7" s="35"/>
      <c r="D7" s="35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61" t="s">
        <v>11</v>
      </c>
      <c r="AH7" s="22"/>
    </row>
    <row r="8" spans="1:34" x14ac:dyDescent="0.7">
      <c r="A8" s="23"/>
      <c r="B8" s="23"/>
      <c r="C8" s="23"/>
      <c r="D8" s="23"/>
      <c r="E8" s="70" t="s">
        <v>118</v>
      </c>
      <c r="F8" s="62"/>
      <c r="G8" s="70" t="s">
        <v>120</v>
      </c>
      <c r="H8" s="62"/>
      <c r="I8" s="253" t="s">
        <v>113</v>
      </c>
      <c r="J8" s="253"/>
      <c r="K8" s="253"/>
      <c r="L8" s="253"/>
      <c r="M8" s="253"/>
      <c r="N8" s="154"/>
      <c r="O8" s="154" t="s">
        <v>67</v>
      </c>
      <c r="P8" s="62"/>
      <c r="Q8" s="259" t="s">
        <v>68</v>
      </c>
      <c r="R8" s="260"/>
      <c r="S8" s="260"/>
      <c r="T8" s="260"/>
      <c r="U8" s="260"/>
      <c r="V8" s="62"/>
      <c r="W8" s="235" t="s">
        <v>107</v>
      </c>
      <c r="X8" s="62"/>
      <c r="Y8" s="233" t="s">
        <v>105</v>
      </c>
      <c r="Z8" s="62"/>
      <c r="AA8" s="253" t="s">
        <v>104</v>
      </c>
    </row>
    <row r="9" spans="1:34" x14ac:dyDescent="0.7">
      <c r="A9" s="24"/>
      <c r="B9" s="24"/>
      <c r="C9" s="24"/>
      <c r="D9" s="24"/>
      <c r="E9" s="30" t="s">
        <v>119</v>
      </c>
      <c r="F9" s="30"/>
      <c r="G9" s="30" t="s">
        <v>121</v>
      </c>
      <c r="H9" s="30"/>
      <c r="I9" s="258"/>
      <c r="J9" s="258"/>
      <c r="K9" s="258"/>
      <c r="L9" s="258"/>
      <c r="M9" s="258"/>
      <c r="N9" s="155"/>
      <c r="O9" s="155"/>
      <c r="P9" s="30"/>
      <c r="Q9" s="238" t="s">
        <v>182</v>
      </c>
      <c r="R9" s="241"/>
      <c r="S9" s="241"/>
      <c r="T9" s="241"/>
      <c r="U9" s="241"/>
      <c r="V9" s="30"/>
      <c r="W9" s="234" t="s">
        <v>108</v>
      </c>
      <c r="X9" s="30"/>
      <c r="Y9" s="234" t="s">
        <v>106</v>
      </c>
      <c r="Z9" s="30"/>
      <c r="AA9" s="254"/>
    </row>
    <row r="10" spans="1:34" ht="23.25" customHeight="1" x14ac:dyDescent="0.7">
      <c r="A10" s="24"/>
      <c r="B10" s="24"/>
      <c r="C10" s="24"/>
      <c r="D10" s="24"/>
      <c r="E10" s="30" t="s">
        <v>56</v>
      </c>
      <c r="F10" s="30"/>
      <c r="G10" s="30"/>
      <c r="H10" s="30"/>
      <c r="I10" s="62" t="s">
        <v>114</v>
      </c>
      <c r="J10" s="62"/>
      <c r="K10" s="62" t="s">
        <v>114</v>
      </c>
      <c r="L10" s="62"/>
      <c r="M10" s="62" t="s">
        <v>117</v>
      </c>
      <c r="N10" s="30"/>
      <c r="O10" s="30"/>
      <c r="P10" s="30"/>
      <c r="Q10" s="30" t="s">
        <v>174</v>
      </c>
      <c r="R10" s="30"/>
      <c r="S10" s="234" t="s">
        <v>176</v>
      </c>
      <c r="T10" s="30"/>
      <c r="U10" s="234" t="s">
        <v>104</v>
      </c>
      <c r="V10" s="30"/>
      <c r="W10" s="234" t="s">
        <v>109</v>
      </c>
      <c r="X10" s="30"/>
      <c r="Y10" s="30"/>
      <c r="Z10" s="30"/>
      <c r="AA10" s="30"/>
    </row>
    <row r="11" spans="1:34" ht="23.25" customHeight="1" x14ac:dyDescent="0.7">
      <c r="A11" s="24"/>
      <c r="B11" s="24"/>
      <c r="C11" s="24"/>
      <c r="D11" s="24"/>
      <c r="E11" s="30"/>
      <c r="F11" s="30"/>
      <c r="G11" s="30"/>
      <c r="H11" s="30"/>
      <c r="I11" s="30" t="s">
        <v>115</v>
      </c>
      <c r="J11" s="30"/>
      <c r="K11" s="30" t="s">
        <v>67</v>
      </c>
      <c r="L11" s="30"/>
      <c r="M11" s="30"/>
      <c r="N11" s="30"/>
      <c r="O11" s="30"/>
      <c r="P11" s="30"/>
      <c r="Q11" s="30" t="s">
        <v>175</v>
      </c>
      <c r="R11" s="30"/>
      <c r="S11" s="234" t="s">
        <v>177</v>
      </c>
      <c r="T11" s="30"/>
      <c r="U11" s="234" t="s">
        <v>110</v>
      </c>
      <c r="V11" s="30"/>
      <c r="W11" s="30"/>
      <c r="X11" s="30"/>
      <c r="Y11" s="30"/>
      <c r="Z11" s="30"/>
      <c r="AA11" s="30"/>
    </row>
    <row r="12" spans="1:34" ht="23.25" customHeight="1" x14ac:dyDescent="0.7">
      <c r="A12" s="24"/>
      <c r="B12" s="24"/>
      <c r="C12" s="24"/>
      <c r="D12" s="24"/>
      <c r="E12" s="30"/>
      <c r="F12" s="30"/>
      <c r="G12" s="30"/>
      <c r="H12" s="30"/>
      <c r="I12" s="30"/>
      <c r="J12" s="30"/>
      <c r="K12" s="30" t="s">
        <v>116</v>
      </c>
      <c r="L12" s="30"/>
      <c r="M12" s="30"/>
      <c r="N12" s="30"/>
      <c r="O12" s="30"/>
      <c r="P12" s="30"/>
      <c r="Q12" s="30" t="s">
        <v>184</v>
      </c>
      <c r="R12" s="30"/>
      <c r="T12" s="30"/>
      <c r="U12" s="234" t="s">
        <v>111</v>
      </c>
      <c r="V12" s="30"/>
      <c r="W12" s="30"/>
      <c r="X12" s="30"/>
      <c r="Y12" s="30"/>
      <c r="Z12" s="30"/>
      <c r="AA12" s="30"/>
    </row>
    <row r="13" spans="1:34" x14ac:dyDescent="0.7">
      <c r="A13" s="26"/>
      <c r="B13" s="26"/>
      <c r="C13" s="26"/>
      <c r="D13" s="27" t="s">
        <v>15</v>
      </c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91" t="s">
        <v>112</v>
      </c>
      <c r="V13" s="60"/>
      <c r="W13" s="60"/>
      <c r="X13" s="60"/>
      <c r="Y13" s="60"/>
      <c r="Z13" s="60"/>
      <c r="AA13" s="60"/>
    </row>
    <row r="14" spans="1:34" ht="12.75" customHeight="1" x14ac:dyDescent="0.7">
      <c r="A14" s="24"/>
      <c r="B14" s="24"/>
      <c r="C14" s="24"/>
      <c r="D14" s="25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</row>
    <row r="15" spans="1:34" x14ac:dyDescent="0.7">
      <c r="A15" s="29" t="s">
        <v>123</v>
      </c>
      <c r="B15" s="24"/>
      <c r="C15" s="24"/>
      <c r="D15" s="24"/>
      <c r="E15" s="30">
        <v>300000</v>
      </c>
      <c r="F15" s="31"/>
      <c r="G15" s="30">
        <v>1092894</v>
      </c>
      <c r="H15" s="31"/>
      <c r="I15" s="30">
        <v>30000</v>
      </c>
      <c r="J15" s="30"/>
      <c r="K15" s="30">
        <v>21676</v>
      </c>
      <c r="L15" s="30"/>
      <c r="M15" s="30">
        <v>772255</v>
      </c>
      <c r="N15" s="30"/>
      <c r="O15" s="30">
        <v>-21676</v>
      </c>
      <c r="P15" s="30"/>
      <c r="Q15" s="30">
        <v>114014</v>
      </c>
      <c r="R15" s="30"/>
      <c r="S15" s="30">
        <v>-353682</v>
      </c>
      <c r="T15" s="30"/>
      <c r="U15" s="30">
        <f>SUM(Q15:S15)</f>
        <v>-239668</v>
      </c>
      <c r="V15" s="30"/>
      <c r="W15" s="30">
        <v>1955481</v>
      </c>
      <c r="X15" s="30"/>
      <c r="Y15" s="30">
        <v>9473</v>
      </c>
      <c r="Z15" s="30"/>
      <c r="AA15" s="30">
        <f>SUM(W15:Y15)</f>
        <v>1964954</v>
      </c>
      <c r="AH15" s="28"/>
    </row>
    <row r="16" spans="1:34" x14ac:dyDescent="0.7">
      <c r="A16" s="29" t="s">
        <v>170</v>
      </c>
      <c r="B16" s="29"/>
      <c r="C16" s="29"/>
      <c r="D16" s="24"/>
      <c r="E16" s="30"/>
      <c r="F16" s="31"/>
      <c r="G16" s="31"/>
      <c r="H16" s="31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H16" s="28"/>
    </row>
    <row r="17" spans="1:34" x14ac:dyDescent="0.7">
      <c r="A17" s="24"/>
      <c r="B17" s="24" t="s">
        <v>171</v>
      </c>
      <c r="C17" s="24"/>
      <c r="D17" s="24"/>
      <c r="E17" s="31">
        <v>0</v>
      </c>
      <c r="F17" s="31"/>
      <c r="G17" s="31">
        <v>0</v>
      </c>
      <c r="H17" s="31"/>
      <c r="I17" s="31">
        <v>0</v>
      </c>
      <c r="J17" s="31"/>
      <c r="K17" s="31">
        <v>0</v>
      </c>
      <c r="L17" s="31"/>
      <c r="M17" s="31">
        <f>+'PL 3m'!E37</f>
        <v>472562</v>
      </c>
      <c r="N17" s="31"/>
      <c r="O17" s="31">
        <v>0</v>
      </c>
      <c r="P17" s="31"/>
      <c r="Q17" s="31">
        <v>0</v>
      </c>
      <c r="R17" s="31"/>
      <c r="S17" s="31">
        <v>0</v>
      </c>
      <c r="T17" s="31"/>
      <c r="U17" s="31">
        <f>SUM(Q17:T17)</f>
        <v>0</v>
      </c>
      <c r="V17" s="31"/>
      <c r="W17" s="31">
        <f>SUM(E17:O17,U17)</f>
        <v>472562</v>
      </c>
      <c r="X17" s="31"/>
      <c r="Y17" s="31">
        <f>+'PL 3m'!E38</f>
        <v>2362</v>
      </c>
      <c r="Z17" s="31"/>
      <c r="AA17" s="31">
        <f>+W17+Y17</f>
        <v>474924</v>
      </c>
      <c r="AB17" s="7"/>
      <c r="AH17" s="28"/>
    </row>
    <row r="18" spans="1:34" x14ac:dyDescent="0.7">
      <c r="A18" s="24"/>
      <c r="B18" s="24" t="s">
        <v>172</v>
      </c>
      <c r="C18" s="24"/>
      <c r="D18" s="24"/>
      <c r="E18" s="31">
        <v>0</v>
      </c>
      <c r="F18" s="31"/>
      <c r="G18" s="31">
        <v>0</v>
      </c>
      <c r="H18" s="31"/>
      <c r="I18" s="31">
        <v>0</v>
      </c>
      <c r="J18" s="31"/>
      <c r="K18" s="31">
        <v>0</v>
      </c>
      <c r="L18" s="31"/>
      <c r="M18" s="31">
        <f>+'PL 3m'!E29-Y18</f>
        <v>4044</v>
      </c>
      <c r="N18" s="31"/>
      <c r="O18" s="31">
        <v>0</v>
      </c>
      <c r="P18" s="31"/>
      <c r="Q18" s="31">
        <f>+'PL 3m'!E28</f>
        <v>28600</v>
      </c>
      <c r="R18" s="31"/>
      <c r="S18" s="31">
        <v>0</v>
      </c>
      <c r="T18" s="31"/>
      <c r="U18" s="31">
        <f>SUM(Q18:T18)</f>
        <v>28600</v>
      </c>
      <c r="V18" s="31"/>
      <c r="W18" s="31">
        <f>SUM(E18:O18,U18)</f>
        <v>32644</v>
      </c>
      <c r="X18" s="31"/>
      <c r="Y18" s="31">
        <v>-3</v>
      </c>
      <c r="Z18" s="31"/>
      <c r="AA18" s="31">
        <f>+W18+Y18</f>
        <v>32641</v>
      </c>
      <c r="AH18" s="28"/>
    </row>
    <row r="19" spans="1:34" x14ac:dyDescent="0.7">
      <c r="A19" s="24"/>
      <c r="B19" s="22" t="s">
        <v>173</v>
      </c>
      <c r="C19" s="22"/>
      <c r="D19" s="24"/>
      <c r="E19" s="71">
        <f>SUM(E17:E18)</f>
        <v>0</v>
      </c>
      <c r="F19" s="31"/>
      <c r="G19" s="71">
        <f>SUM(G17:G18)</f>
        <v>0</v>
      </c>
      <c r="H19" s="31"/>
      <c r="I19" s="71">
        <f>SUM(I18)</f>
        <v>0</v>
      </c>
      <c r="J19" s="30">
        <f t="shared" ref="J19" si="0">SUM(J18)</f>
        <v>0</v>
      </c>
      <c r="K19" s="156">
        <f>SUM(K18)</f>
        <v>0</v>
      </c>
      <c r="L19" s="30"/>
      <c r="M19" s="71">
        <f>SUM(M17:M18)</f>
        <v>476606</v>
      </c>
      <c r="N19" s="30"/>
      <c r="O19" s="156">
        <f>SUM(O17:O18)</f>
        <v>0</v>
      </c>
      <c r="P19" s="30"/>
      <c r="Q19" s="71">
        <f>SUM(Q17:Q18)</f>
        <v>28600</v>
      </c>
      <c r="R19" s="30"/>
      <c r="S19" s="156">
        <f>SUM(S17:S18)</f>
        <v>0</v>
      </c>
      <c r="T19" s="30"/>
      <c r="U19" s="156">
        <f>SUM(U17:U18)</f>
        <v>28600</v>
      </c>
      <c r="V19" s="30"/>
      <c r="W19" s="71">
        <f>SUM(W17:W18)</f>
        <v>505206</v>
      </c>
      <c r="X19" s="30"/>
      <c r="Y19" s="71">
        <f>SUM(Y17:Y18)</f>
        <v>2359</v>
      </c>
      <c r="Z19" s="30"/>
      <c r="AA19" s="71">
        <f>SUM(AA17:AA18)</f>
        <v>507565</v>
      </c>
      <c r="AH19" s="28"/>
    </row>
    <row r="20" spans="1:34" ht="23.5" thickBot="1" x14ac:dyDescent="0.75">
      <c r="A20" s="29" t="s">
        <v>125</v>
      </c>
      <c r="B20" s="29"/>
      <c r="C20" s="29"/>
      <c r="D20" s="34"/>
      <c r="E20" s="80">
        <f>+E15+E19</f>
        <v>300000</v>
      </c>
      <c r="F20" s="31"/>
      <c r="G20" s="80">
        <f>+G15+G19</f>
        <v>1092894</v>
      </c>
      <c r="H20" s="31"/>
      <c r="I20" s="80">
        <f>+I15+I19</f>
        <v>30000</v>
      </c>
      <c r="J20" s="30" t="e">
        <f>+J15+J19+#REF!</f>
        <v>#REF!</v>
      </c>
      <c r="K20" s="80">
        <f>+K15+K19</f>
        <v>21676</v>
      </c>
      <c r="L20" s="30"/>
      <c r="M20" s="80">
        <f>+M15+M19</f>
        <v>1248861</v>
      </c>
      <c r="N20" s="30"/>
      <c r="O20" s="80">
        <f>+O15+O19</f>
        <v>-21676</v>
      </c>
      <c r="P20" s="30"/>
      <c r="Q20" s="80">
        <f>+Q15+Q19</f>
        <v>142614</v>
      </c>
      <c r="R20" s="30"/>
      <c r="S20" s="80">
        <f>+S15+S19</f>
        <v>-353682</v>
      </c>
      <c r="T20" s="30"/>
      <c r="U20" s="80">
        <f>+U15+U19</f>
        <v>-211068</v>
      </c>
      <c r="V20" s="30"/>
      <c r="W20" s="80">
        <f>+W15+W19</f>
        <v>2460687</v>
      </c>
      <c r="X20" s="30"/>
      <c r="Y20" s="80">
        <f>+Y15+Y19</f>
        <v>11832</v>
      </c>
      <c r="Z20" s="30"/>
      <c r="AA20" s="80">
        <f>+AA15+AA19</f>
        <v>2472519</v>
      </c>
      <c r="AB20" s="3"/>
      <c r="AC20" s="33"/>
      <c r="AH20" s="28"/>
    </row>
    <row r="21" spans="1:34" ht="11" customHeight="1" thickTop="1" x14ac:dyDescent="0.7">
      <c r="A21" s="21"/>
      <c r="B21" s="29"/>
      <c r="C21" s="32"/>
      <c r="D21" s="24"/>
      <c r="E21" s="30"/>
      <c r="F21" s="31"/>
      <c r="G21" s="31"/>
      <c r="H21" s="31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H21" s="28"/>
    </row>
    <row r="22" spans="1:34" x14ac:dyDescent="0.7">
      <c r="A22" s="29" t="s">
        <v>122</v>
      </c>
      <c r="B22" s="29"/>
      <c r="C22" s="29"/>
      <c r="D22" s="34"/>
      <c r="E22" s="30">
        <v>300000</v>
      </c>
      <c r="F22" s="31"/>
      <c r="G22" s="30">
        <v>1092894</v>
      </c>
      <c r="H22" s="31"/>
      <c r="I22" s="30">
        <v>30000</v>
      </c>
      <c r="J22" s="30"/>
      <c r="K22" s="30">
        <v>0</v>
      </c>
      <c r="L22" s="30"/>
      <c r="M22" s="30">
        <v>426925</v>
      </c>
      <c r="N22" s="30"/>
      <c r="O22" s="30">
        <v>0</v>
      </c>
      <c r="P22" s="30"/>
      <c r="Q22" s="30">
        <v>0</v>
      </c>
      <c r="R22" s="30"/>
      <c r="S22" s="30">
        <v>-353682</v>
      </c>
      <c r="T22" s="30"/>
      <c r="U22" s="30">
        <f>SUM(Q22:S22)</f>
        <v>-353682</v>
      </c>
      <c r="V22" s="30"/>
      <c r="W22" s="30">
        <v>1496137</v>
      </c>
      <c r="X22" s="30"/>
      <c r="Y22" s="30">
        <v>5114</v>
      </c>
      <c r="Z22" s="30"/>
      <c r="AA22" s="30">
        <v>1501251</v>
      </c>
      <c r="AC22" s="33"/>
      <c r="AH22" s="28"/>
    </row>
    <row r="23" spans="1:34" x14ac:dyDescent="0.7">
      <c r="A23" s="29" t="s">
        <v>170</v>
      </c>
      <c r="B23" s="29"/>
      <c r="C23" s="29"/>
      <c r="D23" s="24"/>
      <c r="E23" s="30"/>
      <c r="F23" s="31"/>
      <c r="G23" s="31"/>
      <c r="H23" s="31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1"/>
      <c r="X23" s="30"/>
      <c r="Y23" s="30"/>
      <c r="Z23" s="30"/>
      <c r="AA23" s="31"/>
      <c r="AH23" s="28"/>
    </row>
    <row r="24" spans="1:34" x14ac:dyDescent="0.7">
      <c r="A24" s="24"/>
      <c r="B24" s="24" t="s">
        <v>171</v>
      </c>
      <c r="C24" s="24"/>
      <c r="D24" s="24"/>
      <c r="E24" s="31">
        <v>0</v>
      </c>
      <c r="F24" s="31"/>
      <c r="G24" s="31">
        <v>0</v>
      </c>
      <c r="H24" s="31"/>
      <c r="I24" s="31">
        <v>0</v>
      </c>
      <c r="J24" s="31"/>
      <c r="K24" s="31">
        <v>0</v>
      </c>
      <c r="L24" s="31"/>
      <c r="M24" s="31">
        <f>+'PL 3m'!G37</f>
        <v>106629</v>
      </c>
      <c r="N24" s="31"/>
      <c r="O24" s="31">
        <v>0</v>
      </c>
      <c r="P24" s="31"/>
      <c r="Q24" s="31">
        <v>0</v>
      </c>
      <c r="R24" s="31"/>
      <c r="S24" s="31">
        <v>0</v>
      </c>
      <c r="T24" s="31"/>
      <c r="U24" s="31">
        <f>SUM(Q24:S24)</f>
        <v>0</v>
      </c>
      <c r="V24" s="31"/>
      <c r="W24" s="31">
        <f>SUM(E24:O24,U24)</f>
        <v>106629</v>
      </c>
      <c r="X24" s="31"/>
      <c r="Y24" s="31">
        <f>+'PL 3m'!G38</f>
        <v>291</v>
      </c>
      <c r="Z24" s="31"/>
      <c r="AA24" s="31">
        <f>+W24+Y24</f>
        <v>106920</v>
      </c>
      <c r="AB24" s="7"/>
      <c r="AC24" s="33"/>
      <c r="AH24" s="28"/>
    </row>
    <row r="25" spans="1:34" x14ac:dyDescent="0.7">
      <c r="A25" s="24"/>
      <c r="B25" s="24" t="s">
        <v>172</v>
      </c>
      <c r="C25" s="24"/>
      <c r="D25" s="24"/>
      <c r="E25" s="31">
        <v>0</v>
      </c>
      <c r="F25" s="31"/>
      <c r="G25" s="31">
        <v>0</v>
      </c>
      <c r="H25" s="31"/>
      <c r="I25" s="31">
        <v>0</v>
      </c>
      <c r="J25" s="31"/>
      <c r="K25" s="31">
        <v>0</v>
      </c>
      <c r="L25" s="31"/>
      <c r="M25" s="31">
        <f>'PL 3m'!G31+Y25</f>
        <v>0</v>
      </c>
      <c r="N25" s="31"/>
      <c r="O25" s="31">
        <v>0</v>
      </c>
      <c r="P25" s="31"/>
      <c r="Q25" s="31">
        <v>0</v>
      </c>
      <c r="R25" s="31"/>
      <c r="S25" s="31">
        <v>0</v>
      </c>
      <c r="T25" s="31"/>
      <c r="U25" s="31">
        <f>SUM(Q25:S25)</f>
        <v>0</v>
      </c>
      <c r="V25" s="31"/>
      <c r="W25" s="31">
        <f>SUM(E25:Q25,U25)</f>
        <v>0</v>
      </c>
      <c r="X25" s="31"/>
      <c r="Y25" s="31">
        <v>0</v>
      </c>
      <c r="Z25" s="31"/>
      <c r="AA25" s="31">
        <f>+W25+Y25</f>
        <v>0</v>
      </c>
      <c r="AH25" s="28"/>
    </row>
    <row r="26" spans="1:34" x14ac:dyDescent="0.7">
      <c r="A26" s="24"/>
      <c r="B26" s="22" t="s">
        <v>173</v>
      </c>
      <c r="C26" s="22"/>
      <c r="D26" s="24"/>
      <c r="E26" s="71">
        <f>SUM(E24:E25)</f>
        <v>0</v>
      </c>
      <c r="F26" s="31"/>
      <c r="G26" s="71">
        <f>SUM(G24:G25)</f>
        <v>0</v>
      </c>
      <c r="H26" s="31"/>
      <c r="I26" s="71">
        <f>SUM(I24:I25)</f>
        <v>0</v>
      </c>
      <c r="J26" s="30"/>
      <c r="K26" s="156">
        <f>SUM(K24:K25)</f>
        <v>0</v>
      </c>
      <c r="L26" s="30"/>
      <c r="M26" s="71">
        <f>SUM(M24:M25)</f>
        <v>106629</v>
      </c>
      <c r="N26" s="30"/>
      <c r="O26" s="156">
        <f>SUM(O24:O25)</f>
        <v>0</v>
      </c>
      <c r="P26" s="30"/>
      <c r="Q26" s="71">
        <f>SUM(Q24:Q25)</f>
        <v>0</v>
      </c>
      <c r="R26" s="30"/>
      <c r="S26" s="156">
        <f>SUM(S24:S25)</f>
        <v>0</v>
      </c>
      <c r="T26" s="30"/>
      <c r="U26" s="156">
        <f>SUM(U24:U25)</f>
        <v>0</v>
      </c>
      <c r="V26" s="30"/>
      <c r="W26" s="71">
        <f>SUM(W24:W25)</f>
        <v>106629</v>
      </c>
      <c r="X26" s="30"/>
      <c r="Y26" s="71">
        <f>SUM(Y24:Y25)</f>
        <v>291</v>
      </c>
      <c r="Z26" s="30"/>
      <c r="AA26" s="71">
        <f>SUM(AA24:AA25)</f>
        <v>106920</v>
      </c>
      <c r="AH26" s="28"/>
    </row>
    <row r="27" spans="1:34" ht="23.5" thickBot="1" x14ac:dyDescent="0.75">
      <c r="A27" s="29" t="s">
        <v>124</v>
      </c>
      <c r="B27" s="29"/>
      <c r="C27" s="32"/>
      <c r="D27" s="24"/>
      <c r="E27" s="80">
        <f>+E22+E26</f>
        <v>300000</v>
      </c>
      <c r="F27" s="31"/>
      <c r="G27" s="80">
        <f>+G22+G26</f>
        <v>1092894</v>
      </c>
      <c r="H27" s="31"/>
      <c r="I27" s="80">
        <f>+I22+I26</f>
        <v>30000</v>
      </c>
      <c r="J27" s="30"/>
      <c r="K27" s="80">
        <f>+K22+K26</f>
        <v>0</v>
      </c>
      <c r="L27" s="30"/>
      <c r="M27" s="80">
        <f>+M22+M26</f>
        <v>533554</v>
      </c>
      <c r="N27" s="30"/>
      <c r="O27" s="80">
        <f>+O22+O26</f>
        <v>0</v>
      </c>
      <c r="P27" s="30"/>
      <c r="Q27" s="80">
        <f>+Q22+Q26</f>
        <v>0</v>
      </c>
      <c r="R27" s="30"/>
      <c r="S27" s="80">
        <f>+S22+S26</f>
        <v>-353682</v>
      </c>
      <c r="T27" s="30"/>
      <c r="U27" s="80">
        <f>+U22+U26</f>
        <v>-353682</v>
      </c>
      <c r="V27" s="30"/>
      <c r="W27" s="80">
        <f>+W22+W26</f>
        <v>1602766</v>
      </c>
      <c r="X27" s="30"/>
      <c r="Y27" s="80">
        <f>+Y22+Y26</f>
        <v>5405</v>
      </c>
      <c r="Z27" s="30"/>
      <c r="AA27" s="80">
        <f>+AA22+AA26</f>
        <v>1608171</v>
      </c>
      <c r="AB27" s="50"/>
      <c r="AH27" s="28"/>
    </row>
    <row r="28" spans="1:34" ht="11" customHeight="1" thickTop="1" x14ac:dyDescent="0.7">
      <c r="A28" s="21"/>
      <c r="B28" s="29"/>
      <c r="C28" s="32"/>
      <c r="D28" s="24"/>
      <c r="E28" s="30"/>
      <c r="F28" s="31"/>
      <c r="G28" s="31"/>
      <c r="H28" s="31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30"/>
      <c r="AA28" s="30"/>
      <c r="AH28" s="28"/>
    </row>
    <row r="29" spans="1:34" x14ac:dyDescent="0.7">
      <c r="A29" s="22"/>
      <c r="B29" s="29"/>
      <c r="C29" s="29"/>
      <c r="D29" s="34"/>
      <c r="E29" s="30"/>
      <c r="F29" s="31"/>
      <c r="G29" s="30"/>
      <c r="H29" s="31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"/>
      <c r="AC29" s="33"/>
      <c r="AH29" s="28"/>
    </row>
    <row r="53" ht="42.75" customHeight="1" x14ac:dyDescent="0.7"/>
  </sheetData>
  <sheetProtection formatCells="0" formatColumns="0" formatRows="0" insertColumns="0" insertRows="0" insertHyperlinks="0" deleteColumns="0" deleteRows="0" sort="0" autoFilter="0" pivotTables="0"/>
  <mergeCells count="7">
    <mergeCell ref="AA8:AA9"/>
    <mergeCell ref="A1:AA1"/>
    <mergeCell ref="A2:AA2"/>
    <mergeCell ref="A3:AA3"/>
    <mergeCell ref="A4:AA4"/>
    <mergeCell ref="I8:M9"/>
    <mergeCell ref="Q8:U8"/>
  </mergeCells>
  <printOptions horizontalCentered="1"/>
  <pageMargins left="0.43307086614173201" right="0.196850393700787" top="0.66929133858267698" bottom="0.25" header="0.39370078740157499" footer="0.25"/>
  <pageSetup paperSize="9" scale="49" firstPageNumber="6" orientation="landscape" useFirstPageNumber="1" r:id="rId1"/>
  <headerFooter alignWithMargins="0">
    <oddHeader>&amp;C&amp;"Angsana New,Bold"&amp;P</oddHeader>
    <oddFooter>&amp;LNotes to the financial statements are an integral part of this interim financial statements.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Z52"/>
  <sheetViews>
    <sheetView view="pageBreakPreview" topLeftCell="A4" zoomScale="40" zoomScaleNormal="51" zoomScaleSheetLayoutView="40" workbookViewId="0">
      <selection activeCell="T19" sqref="T19:T22"/>
    </sheetView>
  </sheetViews>
  <sheetFormatPr defaultColWidth="9.08984375" defaultRowHeight="23" x14ac:dyDescent="0.7"/>
  <cols>
    <col min="1" max="1" width="3.08984375" style="9" customWidth="1"/>
    <col min="2" max="2" width="3.6328125" style="9" customWidth="1"/>
    <col min="3" max="3" width="43.54296875" style="9" customWidth="1"/>
    <col min="4" max="4" width="9.08984375" style="9" customWidth="1"/>
    <col min="5" max="5" width="14.90625" style="7" bestFit="1" customWidth="1"/>
    <col min="6" max="6" width="1.54296875" style="7" customWidth="1"/>
    <col min="7" max="7" width="16.81640625" style="7" customWidth="1"/>
    <col min="8" max="8" width="1.54296875" style="7" customWidth="1"/>
    <col min="9" max="9" width="19.36328125" style="7" bestFit="1" customWidth="1"/>
    <col min="10" max="10" width="1.54296875" style="7" customWidth="1"/>
    <col min="11" max="11" width="19.36328125" style="7" customWidth="1"/>
    <col min="12" max="12" width="1.453125" style="7" customWidth="1"/>
    <col min="13" max="13" width="16.6328125" style="7" customWidth="1"/>
    <col min="14" max="14" width="1.54296875" style="7" customWidth="1"/>
    <col min="15" max="15" width="16.6328125" style="7" customWidth="1"/>
    <col min="16" max="16" width="1.81640625" style="7" customWidth="1"/>
    <col min="17" max="17" width="26.36328125" style="7" customWidth="1"/>
    <col min="18" max="18" width="1.36328125" style="7" customWidth="1"/>
    <col min="19" max="19" width="15.6328125" style="7" customWidth="1"/>
    <col min="20" max="20" width="15.453125" style="9" bestFit="1" customWidth="1"/>
    <col min="21" max="21" width="11.54296875" style="9" bestFit="1" customWidth="1"/>
    <col min="22" max="25" width="9.08984375" style="9"/>
    <col min="26" max="26" width="9.08984375" style="24"/>
    <col min="27" max="16384" width="9.08984375" style="9"/>
  </cols>
  <sheetData>
    <row r="1" spans="1:26" s="21" customFormat="1" x14ac:dyDescent="0.7">
      <c r="A1" s="255" t="s">
        <v>8</v>
      </c>
      <c r="B1" s="255"/>
      <c r="C1" s="255"/>
      <c r="D1" s="255"/>
      <c r="E1" s="255"/>
      <c r="F1" s="255"/>
      <c r="G1" s="255"/>
      <c r="H1" s="255"/>
      <c r="I1" s="255"/>
      <c r="J1" s="255"/>
      <c r="K1" s="255"/>
      <c r="L1" s="255"/>
      <c r="M1" s="255"/>
      <c r="N1" s="255"/>
      <c r="O1" s="255"/>
      <c r="P1" s="255"/>
      <c r="Q1" s="255"/>
      <c r="R1" s="255"/>
      <c r="S1" s="255"/>
      <c r="Z1" s="22"/>
    </row>
    <row r="2" spans="1:26" s="21" customFormat="1" x14ac:dyDescent="0.7">
      <c r="A2" s="256" t="s">
        <v>102</v>
      </c>
      <c r="B2" s="256"/>
      <c r="C2" s="256"/>
      <c r="D2" s="256"/>
      <c r="E2" s="256"/>
      <c r="F2" s="256"/>
      <c r="G2" s="256"/>
      <c r="H2" s="256"/>
      <c r="I2" s="256"/>
      <c r="J2" s="256"/>
      <c r="K2" s="256"/>
      <c r="L2" s="256"/>
      <c r="M2" s="256"/>
      <c r="N2" s="256"/>
      <c r="O2" s="256"/>
      <c r="P2" s="256"/>
      <c r="Q2" s="256"/>
      <c r="R2" s="256"/>
      <c r="S2" s="256"/>
      <c r="Z2" s="22"/>
    </row>
    <row r="3" spans="1:26" s="21" customFormat="1" x14ac:dyDescent="0.7">
      <c r="A3" s="255" t="str">
        <f>+'PL 3m'!A3:K3</f>
        <v>For the three months period ended  31 March 2022</v>
      </c>
      <c r="B3" s="255"/>
      <c r="C3" s="255"/>
      <c r="D3" s="255"/>
      <c r="E3" s="255"/>
      <c r="F3" s="255"/>
      <c r="G3" s="255"/>
      <c r="H3" s="255"/>
      <c r="I3" s="255"/>
      <c r="J3" s="255"/>
      <c r="K3" s="255"/>
      <c r="L3" s="255"/>
      <c r="M3" s="255"/>
      <c r="N3" s="255"/>
      <c r="O3" s="255"/>
      <c r="P3" s="255"/>
      <c r="Q3" s="255"/>
      <c r="R3" s="255"/>
      <c r="S3" s="255"/>
      <c r="Z3" s="22"/>
    </row>
    <row r="4" spans="1:26" s="21" customFormat="1" x14ac:dyDescent="0.7">
      <c r="A4" s="257" t="s">
        <v>126</v>
      </c>
      <c r="B4" s="257"/>
      <c r="C4" s="257"/>
      <c r="D4" s="257"/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  <c r="P4" s="257"/>
      <c r="Q4" s="257"/>
      <c r="R4" s="257"/>
      <c r="S4" s="257"/>
      <c r="Z4" s="22"/>
    </row>
    <row r="5" spans="1:26" s="21" customFormat="1" x14ac:dyDescent="0.7">
      <c r="A5" s="35"/>
      <c r="B5" s="35"/>
      <c r="C5" s="35"/>
      <c r="D5" s="35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61" t="s">
        <v>19</v>
      </c>
      <c r="Z5" s="22"/>
    </row>
    <row r="6" spans="1:26" s="21" customFormat="1" x14ac:dyDescent="0.7">
      <c r="A6" s="35"/>
      <c r="B6" s="35"/>
      <c r="C6" s="35"/>
      <c r="D6" s="35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61" t="s">
        <v>20</v>
      </c>
      <c r="Z6" s="22"/>
    </row>
    <row r="7" spans="1:26" s="21" customFormat="1" x14ac:dyDescent="0.7">
      <c r="A7" s="35"/>
      <c r="B7" s="35"/>
      <c r="C7" s="35"/>
      <c r="D7" s="35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61" t="s">
        <v>11</v>
      </c>
      <c r="Z7" s="22"/>
    </row>
    <row r="8" spans="1:26" x14ac:dyDescent="0.7">
      <c r="A8" s="23"/>
      <c r="B8" s="23"/>
      <c r="C8" s="23"/>
      <c r="D8" s="23"/>
      <c r="E8" s="62" t="s">
        <v>118</v>
      </c>
      <c r="F8" s="62"/>
      <c r="G8" s="62" t="s">
        <v>120</v>
      </c>
      <c r="H8" s="62"/>
      <c r="I8" s="260" t="s">
        <v>113</v>
      </c>
      <c r="J8" s="260"/>
      <c r="K8" s="260"/>
      <c r="L8" s="260"/>
      <c r="M8" s="260"/>
      <c r="N8" s="62"/>
      <c r="O8" s="233" t="s">
        <v>67</v>
      </c>
      <c r="P8" s="62"/>
      <c r="Q8" s="233" t="s">
        <v>127</v>
      </c>
      <c r="R8" s="62"/>
      <c r="S8" s="253" t="s">
        <v>104</v>
      </c>
    </row>
    <row r="9" spans="1:26" x14ac:dyDescent="0.7">
      <c r="A9" s="24"/>
      <c r="B9" s="24"/>
      <c r="C9" s="24"/>
      <c r="D9" s="24"/>
      <c r="E9" s="30" t="s">
        <v>119</v>
      </c>
      <c r="F9" s="30"/>
      <c r="G9" s="30" t="s">
        <v>121</v>
      </c>
      <c r="H9" s="30"/>
      <c r="I9" s="261"/>
      <c r="J9" s="261"/>
      <c r="K9" s="261"/>
      <c r="L9" s="261"/>
      <c r="M9" s="261"/>
      <c r="N9" s="30"/>
      <c r="O9" s="30"/>
      <c r="P9" s="30"/>
      <c r="Q9" s="236" t="s">
        <v>128</v>
      </c>
      <c r="R9" s="30"/>
      <c r="S9" s="254"/>
    </row>
    <row r="10" spans="1:26" x14ac:dyDescent="0.7">
      <c r="A10" s="24"/>
      <c r="B10" s="24"/>
      <c r="C10" s="24"/>
      <c r="D10" s="24"/>
      <c r="E10" s="30"/>
      <c r="F10" s="30"/>
      <c r="G10" s="30"/>
      <c r="H10" s="30"/>
      <c r="I10" s="242" t="s">
        <v>114</v>
      </c>
      <c r="J10" s="242"/>
      <c r="K10" s="242" t="s">
        <v>114</v>
      </c>
      <c r="L10" s="242"/>
      <c r="M10" s="242" t="s">
        <v>117</v>
      </c>
      <c r="N10" s="30"/>
      <c r="O10" s="30"/>
      <c r="P10" s="30"/>
      <c r="Q10" s="240" t="s">
        <v>182</v>
      </c>
      <c r="R10" s="30"/>
      <c r="S10" s="239"/>
    </row>
    <row r="11" spans="1:26" ht="23.25" customHeight="1" x14ac:dyDescent="0.7">
      <c r="A11" s="24"/>
      <c r="B11" s="24"/>
      <c r="C11" s="24"/>
      <c r="D11" s="24"/>
      <c r="E11" s="30" t="s">
        <v>56</v>
      </c>
      <c r="F11" s="30"/>
      <c r="G11" s="9"/>
      <c r="H11" s="30"/>
      <c r="I11" s="234" t="s">
        <v>115</v>
      </c>
      <c r="J11" s="30"/>
      <c r="K11" s="234" t="s">
        <v>67</v>
      </c>
      <c r="L11" s="30"/>
      <c r="M11" s="234"/>
      <c r="N11" s="30"/>
      <c r="O11" s="30"/>
      <c r="P11" s="30"/>
      <c r="Q11" s="237" t="s">
        <v>174</v>
      </c>
      <c r="R11" s="30"/>
      <c r="S11" s="30"/>
    </row>
    <row r="12" spans="1:26" ht="23.25" customHeight="1" x14ac:dyDescent="0.7">
      <c r="A12" s="24"/>
      <c r="B12" s="24"/>
      <c r="C12" s="24"/>
      <c r="D12" s="24"/>
      <c r="E12" s="30"/>
      <c r="F12" s="30"/>
      <c r="G12" s="30"/>
      <c r="H12" s="30"/>
      <c r="I12" s="234"/>
      <c r="J12" s="30"/>
      <c r="K12" s="234" t="s">
        <v>116</v>
      </c>
      <c r="L12" s="30"/>
      <c r="M12" s="30"/>
      <c r="N12" s="30"/>
      <c r="O12" s="30"/>
      <c r="P12" s="30"/>
      <c r="Q12" s="96" t="s">
        <v>175</v>
      </c>
      <c r="R12" s="30"/>
      <c r="S12" s="30"/>
    </row>
    <row r="13" spans="1:26" x14ac:dyDescent="0.7">
      <c r="A13" s="26"/>
      <c r="B13" s="26"/>
      <c r="C13" s="26"/>
      <c r="D13" s="27" t="s">
        <v>15</v>
      </c>
      <c r="E13" s="60"/>
      <c r="F13" s="60"/>
      <c r="G13" s="60"/>
      <c r="H13" s="60"/>
      <c r="I13" s="60"/>
      <c r="J13" s="60"/>
      <c r="K13" s="236"/>
      <c r="L13" s="60"/>
      <c r="M13" s="60"/>
      <c r="N13" s="60"/>
      <c r="O13" s="60"/>
      <c r="P13" s="60"/>
      <c r="Q13" s="91" t="s">
        <v>184</v>
      </c>
      <c r="R13" s="60"/>
      <c r="S13" s="60"/>
    </row>
    <row r="14" spans="1:26" ht="8" customHeight="1" x14ac:dyDescent="0.7">
      <c r="A14" s="21"/>
      <c r="B14" s="29"/>
      <c r="C14" s="32"/>
      <c r="D14" s="24"/>
      <c r="E14" s="69"/>
      <c r="F14" s="66"/>
      <c r="G14" s="66"/>
      <c r="H14" s="66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50"/>
      <c r="Z14" s="28"/>
    </row>
    <row r="15" spans="1:26" x14ac:dyDescent="0.7">
      <c r="A15" s="29" t="s">
        <v>123</v>
      </c>
      <c r="B15" s="24"/>
      <c r="C15" s="24"/>
      <c r="D15" s="24"/>
      <c r="E15" s="30">
        <v>300000</v>
      </c>
      <c r="F15" s="31"/>
      <c r="G15" s="30">
        <v>1092894</v>
      </c>
      <c r="H15" s="31"/>
      <c r="I15" s="30">
        <v>30000</v>
      </c>
      <c r="J15" s="30"/>
      <c r="K15" s="30">
        <v>21676</v>
      </c>
      <c r="L15" s="30"/>
      <c r="M15" s="30">
        <v>390707</v>
      </c>
      <c r="N15" s="30"/>
      <c r="O15" s="30">
        <v>-21676</v>
      </c>
      <c r="P15" s="30"/>
      <c r="Q15" s="30">
        <v>114014</v>
      </c>
      <c r="R15" s="30"/>
      <c r="S15" s="30">
        <f>SUM(E15:Q15)</f>
        <v>1927615</v>
      </c>
      <c r="Z15" s="28"/>
    </row>
    <row r="16" spans="1:26" x14ac:dyDescent="0.7">
      <c r="A16" s="29" t="s">
        <v>170</v>
      </c>
      <c r="B16" s="29"/>
      <c r="C16" s="29"/>
      <c r="D16" s="24"/>
      <c r="E16" s="30"/>
      <c r="F16" s="31"/>
      <c r="G16" s="31"/>
      <c r="H16" s="31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Z16" s="28"/>
    </row>
    <row r="17" spans="1:26" x14ac:dyDescent="0.7">
      <c r="A17" s="24"/>
      <c r="B17" s="24" t="s">
        <v>171</v>
      </c>
      <c r="C17" s="24"/>
      <c r="D17" s="24"/>
      <c r="E17" s="31">
        <v>0</v>
      </c>
      <c r="F17" s="31"/>
      <c r="G17" s="31">
        <v>0</v>
      </c>
      <c r="H17" s="31"/>
      <c r="I17" s="31">
        <v>0</v>
      </c>
      <c r="J17" s="31"/>
      <c r="K17" s="31">
        <v>0</v>
      </c>
      <c r="L17" s="31"/>
      <c r="M17" s="31">
        <f>+'PL 3m'!I23</f>
        <v>335148</v>
      </c>
      <c r="N17" s="31"/>
      <c r="O17" s="31">
        <v>0</v>
      </c>
      <c r="P17" s="31"/>
      <c r="Q17" s="31">
        <v>0</v>
      </c>
      <c r="R17" s="31"/>
      <c r="S17" s="31">
        <f>SUM(E17:Q17)</f>
        <v>335148</v>
      </c>
      <c r="Z17" s="28"/>
    </row>
    <row r="18" spans="1:26" x14ac:dyDescent="0.7">
      <c r="A18" s="24"/>
      <c r="B18" s="24" t="s">
        <v>172</v>
      </c>
      <c r="C18" s="24"/>
      <c r="D18" s="24"/>
      <c r="E18" s="31">
        <v>0</v>
      </c>
      <c r="F18" s="31"/>
      <c r="G18" s="31">
        <v>0</v>
      </c>
      <c r="H18" s="31"/>
      <c r="I18" s="31">
        <v>0</v>
      </c>
      <c r="J18" s="31"/>
      <c r="K18" s="31">
        <v>0</v>
      </c>
      <c r="L18" s="31"/>
      <c r="M18" s="31">
        <f>+'PL 3m'!I29</f>
        <v>4193</v>
      </c>
      <c r="N18" s="31"/>
      <c r="O18" s="31">
        <v>0</v>
      </c>
      <c r="P18" s="31"/>
      <c r="Q18" s="31">
        <f>+'PL 3m'!I28</f>
        <v>28600</v>
      </c>
      <c r="R18" s="31"/>
      <c r="S18" s="31">
        <f>SUM(E18:Q18)</f>
        <v>32793</v>
      </c>
      <c r="Z18" s="28"/>
    </row>
    <row r="19" spans="1:26" x14ac:dyDescent="0.7">
      <c r="A19" s="24"/>
      <c r="B19" s="22" t="s">
        <v>173</v>
      </c>
      <c r="C19" s="22"/>
      <c r="D19" s="24"/>
      <c r="E19" s="71">
        <f>SUM(E17:E18)</f>
        <v>0</v>
      </c>
      <c r="F19" s="31"/>
      <c r="G19" s="71">
        <f>SUM(G17:G18)</f>
        <v>0</v>
      </c>
      <c r="H19" s="31"/>
      <c r="I19" s="71">
        <f>SUM(I17:I18)</f>
        <v>0</v>
      </c>
      <c r="J19" s="30"/>
      <c r="K19" s="156">
        <f>SUM(K17:K18)</f>
        <v>0</v>
      </c>
      <c r="L19" s="30"/>
      <c r="M19" s="71">
        <f>SUM(M17:M18)</f>
        <v>339341</v>
      </c>
      <c r="N19" s="30"/>
      <c r="O19" s="156">
        <f>SUM(O17:O18)</f>
        <v>0</v>
      </c>
      <c r="P19" s="30"/>
      <c r="Q19" s="156">
        <f>SUM(Q17:Q18)</f>
        <v>28600</v>
      </c>
      <c r="R19" s="30"/>
      <c r="S19" s="71">
        <f>SUM(S17:S18)</f>
        <v>367941</v>
      </c>
      <c r="T19" s="33"/>
      <c r="Z19" s="28"/>
    </row>
    <row r="20" spans="1:26" ht="23.5" thickBot="1" x14ac:dyDescent="0.75">
      <c r="A20" s="29" t="s">
        <v>125</v>
      </c>
      <c r="B20" s="29"/>
      <c r="C20" s="29"/>
      <c r="D20" s="34"/>
      <c r="E20" s="80">
        <f>+E15+E19</f>
        <v>300000</v>
      </c>
      <c r="F20" s="31"/>
      <c r="G20" s="80">
        <f>+G15+G19</f>
        <v>1092894</v>
      </c>
      <c r="H20" s="31"/>
      <c r="I20" s="80">
        <f>+I15+I19</f>
        <v>30000</v>
      </c>
      <c r="J20" s="30"/>
      <c r="K20" s="80">
        <f>+K15+K19</f>
        <v>21676</v>
      </c>
      <c r="L20" s="30"/>
      <c r="M20" s="80">
        <f>+M15+M19</f>
        <v>730048</v>
      </c>
      <c r="N20" s="30"/>
      <c r="O20" s="80">
        <f>+O15+O19</f>
        <v>-21676</v>
      </c>
      <c r="P20" s="30"/>
      <c r="Q20" s="80">
        <f>+Q15+Q19</f>
        <v>142614</v>
      </c>
      <c r="R20" s="30"/>
      <c r="S20" s="80">
        <f>+S15+S19</f>
        <v>2295556</v>
      </c>
      <c r="T20" s="50"/>
      <c r="Z20" s="28"/>
    </row>
    <row r="21" spans="1:26" ht="12.75" customHeight="1" thickTop="1" x14ac:dyDescent="0.7">
      <c r="A21" s="24"/>
      <c r="B21" s="24"/>
      <c r="C21" s="24"/>
      <c r="D21" s="24"/>
      <c r="E21" s="30"/>
      <c r="F21" s="31"/>
      <c r="G21" s="31"/>
      <c r="H21" s="31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Z21" s="28"/>
    </row>
    <row r="22" spans="1:26" x14ac:dyDescent="0.7">
      <c r="A22" s="29" t="s">
        <v>122</v>
      </c>
      <c r="B22" s="29"/>
      <c r="C22" s="29"/>
      <c r="D22" s="34"/>
      <c r="E22" s="30">
        <v>300000</v>
      </c>
      <c r="F22" s="31"/>
      <c r="G22" s="56">
        <v>1092894</v>
      </c>
      <c r="H22" s="31"/>
      <c r="I22" s="30">
        <v>30000</v>
      </c>
      <c r="J22" s="30"/>
      <c r="K22" s="30">
        <v>0</v>
      </c>
      <c r="L22" s="30"/>
      <c r="M22" s="30">
        <v>298845</v>
      </c>
      <c r="N22" s="30"/>
      <c r="O22" s="30">
        <v>0</v>
      </c>
      <c r="P22" s="30"/>
      <c r="Q22" s="30">
        <v>0</v>
      </c>
      <c r="R22" s="30"/>
      <c r="S22" s="30">
        <v>1721739</v>
      </c>
      <c r="T22" s="50"/>
      <c r="Z22" s="28"/>
    </row>
    <row r="23" spans="1:26" x14ac:dyDescent="0.7">
      <c r="A23" s="29" t="s">
        <v>170</v>
      </c>
      <c r="B23" s="29"/>
      <c r="C23" s="29"/>
      <c r="D23" s="24"/>
      <c r="E23" s="30"/>
      <c r="F23" s="31"/>
      <c r="G23" s="31"/>
      <c r="H23" s="31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1"/>
      <c r="Z23" s="28"/>
    </row>
    <row r="24" spans="1:26" x14ac:dyDescent="0.7">
      <c r="A24" s="24"/>
      <c r="B24" s="24" t="s">
        <v>171</v>
      </c>
      <c r="C24" s="24"/>
      <c r="D24" s="24"/>
      <c r="E24" s="31">
        <v>0</v>
      </c>
      <c r="F24" s="31"/>
      <c r="G24" s="31">
        <v>0</v>
      </c>
      <c r="H24" s="31"/>
      <c r="I24" s="31">
        <v>0</v>
      </c>
      <c r="J24" s="31"/>
      <c r="K24" s="31">
        <v>0</v>
      </c>
      <c r="L24" s="31"/>
      <c r="M24" s="81">
        <f>+'PL 3m'!K23</f>
        <v>89698</v>
      </c>
      <c r="N24" s="81"/>
      <c r="O24" s="31">
        <v>0</v>
      </c>
      <c r="P24" s="31"/>
      <c r="Q24" s="31">
        <v>0</v>
      </c>
      <c r="R24" s="31"/>
      <c r="S24" s="31">
        <f>SUM(E24:M24)</f>
        <v>89698</v>
      </c>
      <c r="Z24" s="28"/>
    </row>
    <row r="25" spans="1:26" x14ac:dyDescent="0.7">
      <c r="A25" s="24"/>
      <c r="B25" s="24" t="s">
        <v>172</v>
      </c>
      <c r="C25" s="24"/>
      <c r="D25" s="24"/>
      <c r="E25" s="31">
        <v>0</v>
      </c>
      <c r="F25" s="31"/>
      <c r="G25" s="31">
        <v>0</v>
      </c>
      <c r="H25" s="31"/>
      <c r="I25" s="31">
        <v>0</v>
      </c>
      <c r="J25" s="31"/>
      <c r="K25" s="31">
        <v>0</v>
      </c>
      <c r="L25" s="31"/>
      <c r="M25" s="31">
        <f>+'PL 3m'!K29</f>
        <v>0</v>
      </c>
      <c r="N25" s="31"/>
      <c r="O25" s="31">
        <v>0</v>
      </c>
      <c r="P25" s="31"/>
      <c r="Q25" s="31">
        <v>0</v>
      </c>
      <c r="R25" s="31"/>
      <c r="S25" s="31">
        <f>SUM(E25:M25)</f>
        <v>0</v>
      </c>
      <c r="Z25" s="28"/>
    </row>
    <row r="26" spans="1:26" x14ac:dyDescent="0.7">
      <c r="A26" s="24"/>
      <c r="B26" s="22" t="s">
        <v>173</v>
      </c>
      <c r="C26" s="22"/>
      <c r="D26" s="24"/>
      <c r="E26" s="71">
        <f>SUM(E24:E25)</f>
        <v>0</v>
      </c>
      <c r="F26" s="31"/>
      <c r="G26" s="71">
        <f>SUM(G24:G25)</f>
        <v>0</v>
      </c>
      <c r="H26" s="31"/>
      <c r="I26" s="71">
        <f>SUM(I24:I25)</f>
        <v>0</v>
      </c>
      <c r="J26" s="30"/>
      <c r="K26" s="156">
        <f>SUM(K24:K25)</f>
        <v>0</v>
      </c>
      <c r="L26" s="30"/>
      <c r="M26" s="71">
        <f>SUM(M24:M25)</f>
        <v>89698</v>
      </c>
      <c r="N26" s="30"/>
      <c r="O26" s="156">
        <f>SUM(O24:O25)</f>
        <v>0</v>
      </c>
      <c r="P26" s="30"/>
      <c r="Q26" s="156">
        <f>SUM(Q24:Q25)</f>
        <v>0</v>
      </c>
      <c r="R26" s="30"/>
      <c r="S26" s="71">
        <f>SUM(S24:S25)</f>
        <v>89698</v>
      </c>
      <c r="T26" s="33"/>
      <c r="Z26" s="28"/>
    </row>
    <row r="27" spans="1:26" ht="23.5" thickBot="1" x14ac:dyDescent="0.75">
      <c r="A27" s="29" t="s">
        <v>124</v>
      </c>
      <c r="B27" s="29"/>
      <c r="C27" s="32"/>
      <c r="D27" s="24"/>
      <c r="E27" s="80">
        <f>E22+E26</f>
        <v>300000</v>
      </c>
      <c r="F27" s="31"/>
      <c r="G27" s="80">
        <f>G22+G26</f>
        <v>1092894</v>
      </c>
      <c r="H27" s="31"/>
      <c r="I27" s="80">
        <f>I22+I26</f>
        <v>30000</v>
      </c>
      <c r="J27" s="30"/>
      <c r="K27" s="80">
        <f>K22+K26</f>
        <v>0</v>
      </c>
      <c r="L27" s="30"/>
      <c r="M27" s="80">
        <f>M22+M26</f>
        <v>388543</v>
      </c>
      <c r="N27" s="30"/>
      <c r="O27" s="80">
        <f>O22+O26</f>
        <v>0</v>
      </c>
      <c r="P27" s="30"/>
      <c r="Q27" s="80">
        <f>Q22+Q26</f>
        <v>0</v>
      </c>
      <c r="R27" s="30"/>
      <c r="S27" s="80">
        <f>S22+S26</f>
        <v>1811437</v>
      </c>
      <c r="T27" s="50"/>
      <c r="Z27" s="28"/>
    </row>
    <row r="28" spans="1:26" ht="23.5" thickTop="1" x14ac:dyDescent="0.7">
      <c r="A28" s="29"/>
      <c r="B28" s="29"/>
      <c r="C28" s="29"/>
      <c r="D28" s="34"/>
      <c r="E28" s="69"/>
      <c r="F28" s="66"/>
      <c r="G28" s="69"/>
      <c r="H28" s="66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50"/>
      <c r="Z28" s="28"/>
    </row>
    <row r="52" ht="42.75" customHeight="1" x14ac:dyDescent="0.7"/>
  </sheetData>
  <sheetProtection formatCells="0" formatColumns="0" formatRows="0" insertColumns="0" insertRows="0" insertHyperlinks="0" deleteColumns="0" deleteRows="0" sort="0" autoFilter="0" pivotTables="0"/>
  <mergeCells count="6">
    <mergeCell ref="A1:S1"/>
    <mergeCell ref="A2:S2"/>
    <mergeCell ref="A3:S3"/>
    <mergeCell ref="A4:S4"/>
    <mergeCell ref="I8:M9"/>
    <mergeCell ref="S8:S9"/>
  </mergeCells>
  <printOptions horizontalCentered="1"/>
  <pageMargins left="0.511811023622047" right="0.196850393700787" top="0.66929133858267698" bottom="0.25" header="0.39370078740157499" footer="0.25"/>
  <pageSetup paperSize="9" scale="69" firstPageNumber="7" orientation="landscape" useFirstPageNumber="1" r:id="rId1"/>
  <headerFooter alignWithMargins="0">
    <oddHeader>&amp;C&amp;"Angsana New,Bold"&amp;P</oddHeader>
    <oddFooter>&amp;LNotes to the financial statements are an integral part of this interim financial statements.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rgb="FF92D050"/>
  </sheetPr>
  <dimension ref="A1:P271"/>
  <sheetViews>
    <sheetView view="pageBreakPreview" topLeftCell="A54" zoomScale="66" zoomScaleNormal="100" zoomScaleSheetLayoutView="66" workbookViewId="0">
      <selection activeCell="F68" sqref="F68:M69"/>
    </sheetView>
  </sheetViews>
  <sheetFormatPr defaultColWidth="9.08984375" defaultRowHeight="22.5" x14ac:dyDescent="0.7"/>
  <cols>
    <col min="1" max="1" width="2.6328125" style="94" customWidth="1"/>
    <col min="2" max="2" width="2" style="94" customWidth="1"/>
    <col min="3" max="3" width="2.54296875" style="94" customWidth="1"/>
    <col min="4" max="4" width="55.81640625" style="94" customWidth="1"/>
    <col min="5" max="5" width="9.6328125" style="129" bestFit="1" customWidth="1"/>
    <col min="6" max="6" width="14.08984375" style="100" customWidth="1"/>
    <col min="7" max="7" width="1.1796875" style="129" customWidth="1"/>
    <col min="8" max="8" width="14.08984375" style="100" customWidth="1"/>
    <col min="9" max="9" width="1.1796875" style="129" customWidth="1"/>
    <col min="10" max="10" width="14.08984375" style="100" customWidth="1"/>
    <col min="11" max="11" width="1.1796875" style="129" customWidth="1"/>
    <col min="12" max="12" width="14.08984375" style="100" customWidth="1"/>
    <col min="13" max="13" width="9.90625" style="94" bestFit="1" customWidth="1"/>
    <col min="14" max="14" width="13.90625" style="102" bestFit="1" customWidth="1"/>
    <col min="15" max="15" width="11.36328125" style="94" bestFit="1" customWidth="1"/>
    <col min="16" max="16384" width="9.08984375" style="94"/>
  </cols>
  <sheetData>
    <row r="1" spans="1:15" x14ac:dyDescent="0.7">
      <c r="A1" s="244" t="s">
        <v>8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</row>
    <row r="2" spans="1:15" x14ac:dyDescent="0.7">
      <c r="A2" s="244" t="s">
        <v>129</v>
      </c>
      <c r="B2" s="244"/>
      <c r="C2" s="244"/>
      <c r="D2" s="244"/>
      <c r="E2" s="244"/>
      <c r="F2" s="244"/>
      <c r="G2" s="244"/>
      <c r="H2" s="244"/>
      <c r="I2" s="244"/>
      <c r="J2" s="244"/>
      <c r="K2" s="244"/>
      <c r="L2" s="244"/>
    </row>
    <row r="3" spans="1:15" x14ac:dyDescent="0.7">
      <c r="A3" s="264" t="str">
        <f>+'PL 3m'!A3:K3</f>
        <v>For the three months period ended  31 March 2022</v>
      </c>
      <c r="B3" s="265"/>
      <c r="C3" s="265"/>
      <c r="D3" s="265"/>
      <c r="E3" s="265"/>
      <c r="F3" s="265"/>
      <c r="G3" s="265"/>
      <c r="H3" s="265"/>
      <c r="I3" s="265"/>
      <c r="J3" s="265"/>
      <c r="K3" s="265"/>
      <c r="L3" s="265"/>
    </row>
    <row r="4" spans="1:15" x14ac:dyDescent="0.7">
      <c r="A4" s="158"/>
      <c r="B4" s="159"/>
      <c r="C4" s="159"/>
      <c r="D4" s="159"/>
      <c r="E4" s="97"/>
      <c r="F4" s="96"/>
      <c r="G4" s="97"/>
      <c r="H4" s="96"/>
      <c r="I4" s="97"/>
      <c r="J4" s="120"/>
      <c r="K4" s="97"/>
      <c r="L4" s="120" t="s">
        <v>19</v>
      </c>
    </row>
    <row r="5" spans="1:15" x14ac:dyDescent="0.7">
      <c r="A5" s="158"/>
      <c r="B5" s="159"/>
      <c r="C5" s="159"/>
      <c r="D5" s="159"/>
      <c r="E5" s="97"/>
      <c r="F5" s="96"/>
      <c r="G5" s="97"/>
      <c r="H5" s="96"/>
      <c r="I5" s="97"/>
      <c r="J5" s="120"/>
      <c r="K5" s="97"/>
      <c r="L5" s="120" t="s">
        <v>20</v>
      </c>
    </row>
    <row r="6" spans="1:15" x14ac:dyDescent="0.7">
      <c r="A6" s="158"/>
      <c r="B6" s="159"/>
      <c r="C6" s="159"/>
      <c r="D6" s="159"/>
      <c r="E6" s="97"/>
      <c r="F6" s="96"/>
      <c r="G6" s="97"/>
      <c r="H6" s="96"/>
      <c r="I6" s="97"/>
      <c r="J6" s="120"/>
      <c r="K6" s="97"/>
      <c r="L6" s="120" t="s">
        <v>11</v>
      </c>
    </row>
    <row r="7" spans="1:15" x14ac:dyDescent="0.7">
      <c r="A7" s="121"/>
      <c r="B7" s="121"/>
      <c r="C7" s="121"/>
      <c r="D7" s="121"/>
      <c r="E7" s="160"/>
      <c r="F7" s="267" t="s">
        <v>12</v>
      </c>
      <c r="G7" s="267"/>
      <c r="H7" s="267"/>
      <c r="I7" s="160"/>
      <c r="J7" s="266" t="s">
        <v>75</v>
      </c>
      <c r="K7" s="266"/>
      <c r="L7" s="266"/>
    </row>
    <row r="8" spans="1:15" x14ac:dyDescent="0.7">
      <c r="A8" s="207"/>
      <c r="B8" s="207"/>
      <c r="C8" s="207"/>
      <c r="D8" s="207"/>
      <c r="E8" s="97"/>
      <c r="F8" s="262" t="s">
        <v>13</v>
      </c>
      <c r="G8" s="262"/>
      <c r="H8" s="262"/>
      <c r="I8" s="97"/>
      <c r="J8" s="263" t="s">
        <v>13</v>
      </c>
      <c r="K8" s="263"/>
      <c r="L8" s="263"/>
    </row>
    <row r="9" spans="1:15" x14ac:dyDescent="0.7">
      <c r="A9" s="88"/>
      <c r="B9" s="122"/>
      <c r="C9" s="122"/>
      <c r="D9" s="122"/>
      <c r="E9" s="220" t="s">
        <v>15</v>
      </c>
      <c r="F9" s="123" t="s">
        <v>17</v>
      </c>
      <c r="G9" s="92"/>
      <c r="H9" s="123" t="s">
        <v>16</v>
      </c>
      <c r="I9" s="92"/>
      <c r="J9" s="123" t="s">
        <v>17</v>
      </c>
      <c r="K9" s="92"/>
      <c r="L9" s="123" t="s">
        <v>16</v>
      </c>
    </row>
    <row r="10" spans="1:15" ht="12" customHeight="1" x14ac:dyDescent="0.7">
      <c r="B10" s="85"/>
      <c r="C10" s="85"/>
      <c r="D10" s="85"/>
      <c r="E10" s="101"/>
      <c r="F10" s="124"/>
      <c r="G10" s="125"/>
      <c r="H10" s="124"/>
      <c r="I10" s="125"/>
      <c r="J10" s="124"/>
      <c r="K10" s="125"/>
      <c r="L10" s="124"/>
    </row>
    <row r="11" spans="1:15" x14ac:dyDescent="0.7">
      <c r="A11" s="212" t="s">
        <v>130</v>
      </c>
      <c r="D11" s="85"/>
      <c r="E11" s="101"/>
      <c r="F11" s="126"/>
      <c r="G11" s="127"/>
      <c r="H11" s="126"/>
      <c r="I11" s="127"/>
      <c r="J11" s="126"/>
      <c r="K11" s="128"/>
      <c r="L11" s="126"/>
    </row>
    <row r="12" spans="1:15" x14ac:dyDescent="0.7">
      <c r="B12" s="94" t="s">
        <v>171</v>
      </c>
      <c r="F12" s="100">
        <v>474924</v>
      </c>
      <c r="G12" s="100"/>
      <c r="H12" s="100">
        <f>+'PL 3m'!G23</f>
        <v>106920</v>
      </c>
      <c r="I12" s="100"/>
      <c r="J12" s="100">
        <f>+'PL 3m'!I23</f>
        <v>335148</v>
      </c>
      <c r="K12" s="100"/>
      <c r="L12" s="100">
        <f>+'PL 3m'!K23</f>
        <v>89698</v>
      </c>
    </row>
    <row r="13" spans="1:15" x14ac:dyDescent="0.7">
      <c r="B13" s="94" t="s">
        <v>178</v>
      </c>
      <c r="G13" s="100"/>
      <c r="I13" s="100"/>
      <c r="K13" s="100"/>
    </row>
    <row r="14" spans="1:15" x14ac:dyDescent="0.7">
      <c r="C14" s="94" t="s">
        <v>131</v>
      </c>
      <c r="F14" s="100">
        <v>119500</v>
      </c>
      <c r="G14" s="100"/>
      <c r="H14" s="100">
        <f>-'PL 3m'!G22</f>
        <v>26783</v>
      </c>
      <c r="I14" s="100"/>
      <c r="J14" s="100">
        <f>-'PL 3m'!I22</f>
        <v>83923</v>
      </c>
      <c r="K14" s="100"/>
      <c r="L14" s="100">
        <f>-'PL 3m'!K22</f>
        <v>22440</v>
      </c>
    </row>
    <row r="15" spans="1:15" x14ac:dyDescent="0.7">
      <c r="C15" s="94" t="s">
        <v>167</v>
      </c>
      <c r="F15" s="100">
        <v>1762</v>
      </c>
      <c r="G15" s="100"/>
      <c r="H15" s="100">
        <v>1148</v>
      </c>
      <c r="I15" s="100"/>
      <c r="J15" s="100">
        <v>-24</v>
      </c>
      <c r="K15" s="100"/>
      <c r="L15" s="100">
        <v>805</v>
      </c>
      <c r="M15" s="129"/>
      <c r="O15" s="206"/>
    </row>
    <row r="16" spans="1:15" x14ac:dyDescent="0.7">
      <c r="C16" s="94" t="s">
        <v>168</v>
      </c>
      <c r="F16" s="100">
        <v>-159</v>
      </c>
      <c r="G16" s="100"/>
      <c r="H16" s="100">
        <v>35</v>
      </c>
      <c r="I16" s="100"/>
      <c r="J16" s="100">
        <v>4</v>
      </c>
      <c r="K16" s="100"/>
      <c r="L16" s="100">
        <v>16</v>
      </c>
    </row>
    <row r="17" spans="2:15" x14ac:dyDescent="0.7">
      <c r="C17" s="94" t="s">
        <v>132</v>
      </c>
      <c r="F17" s="100">
        <v>41619</v>
      </c>
      <c r="G17" s="100"/>
      <c r="H17" s="100">
        <v>33964</v>
      </c>
      <c r="I17" s="100"/>
      <c r="J17" s="100">
        <v>34882</v>
      </c>
      <c r="K17" s="100"/>
      <c r="L17" s="100">
        <v>27283</v>
      </c>
    </row>
    <row r="18" spans="2:15" x14ac:dyDescent="0.7">
      <c r="C18" s="94" t="s">
        <v>133</v>
      </c>
      <c r="F18" s="100">
        <v>37</v>
      </c>
      <c r="G18" s="100"/>
      <c r="H18" s="100">
        <v>136</v>
      </c>
      <c r="I18" s="100"/>
      <c r="J18" s="100">
        <v>12</v>
      </c>
      <c r="K18" s="100"/>
      <c r="L18" s="100">
        <v>12</v>
      </c>
    </row>
    <row r="19" spans="2:15" x14ac:dyDescent="0.7">
      <c r="C19" s="94" t="s">
        <v>134</v>
      </c>
      <c r="F19" s="100">
        <v>6</v>
      </c>
      <c r="G19" s="100"/>
      <c r="H19" s="100">
        <v>255</v>
      </c>
      <c r="I19" s="100"/>
      <c r="J19" s="100">
        <v>0</v>
      </c>
      <c r="K19" s="100"/>
      <c r="L19" s="100">
        <v>255</v>
      </c>
    </row>
    <row r="20" spans="2:15" x14ac:dyDescent="0.7">
      <c r="C20" s="94" t="s">
        <v>135</v>
      </c>
      <c r="F20" s="100">
        <v>863</v>
      </c>
      <c r="G20" s="100"/>
      <c r="H20" s="100">
        <v>728</v>
      </c>
      <c r="I20" s="100"/>
      <c r="J20" s="100">
        <v>737</v>
      </c>
      <c r="K20" s="100"/>
      <c r="L20" s="100">
        <v>671</v>
      </c>
    </row>
    <row r="21" spans="2:15" x14ac:dyDescent="0.7">
      <c r="C21" s="94" t="s">
        <v>159</v>
      </c>
      <c r="F21" s="100">
        <v>-56</v>
      </c>
      <c r="G21" s="100"/>
      <c r="H21" s="100">
        <v>-9</v>
      </c>
      <c r="I21" s="100"/>
      <c r="J21" s="100">
        <v>-20</v>
      </c>
      <c r="K21" s="100"/>
      <c r="L21" s="100">
        <v>-9</v>
      </c>
    </row>
    <row r="22" spans="2:15" x14ac:dyDescent="0.7">
      <c r="C22" s="94" t="s">
        <v>136</v>
      </c>
      <c r="F22" s="100">
        <v>111</v>
      </c>
      <c r="G22" s="100"/>
      <c r="H22" s="100">
        <v>0</v>
      </c>
      <c r="I22" s="100"/>
      <c r="J22" s="100">
        <v>111</v>
      </c>
      <c r="K22" s="100"/>
      <c r="L22" s="100">
        <v>0</v>
      </c>
    </row>
    <row r="23" spans="2:15" x14ac:dyDescent="0.7">
      <c r="C23" s="94" t="s">
        <v>137</v>
      </c>
      <c r="F23" s="100">
        <v>1625</v>
      </c>
      <c r="G23" s="100"/>
      <c r="H23" s="100">
        <v>1594</v>
      </c>
      <c r="I23" s="100"/>
      <c r="J23" s="100">
        <v>1558</v>
      </c>
      <c r="K23" s="100"/>
      <c r="L23" s="100">
        <v>1548</v>
      </c>
    </row>
    <row r="24" spans="2:15" x14ac:dyDescent="0.7">
      <c r="C24" s="94" t="s">
        <v>138</v>
      </c>
      <c r="F24" s="100">
        <v>-2500</v>
      </c>
      <c r="G24" s="100"/>
      <c r="H24" s="100">
        <v>0</v>
      </c>
      <c r="I24" s="100"/>
      <c r="J24" s="100">
        <v>-2500</v>
      </c>
      <c r="K24" s="100"/>
      <c r="L24" s="100">
        <v>0</v>
      </c>
    </row>
    <row r="25" spans="2:15" x14ac:dyDescent="0.7">
      <c r="C25" s="94" t="s">
        <v>78</v>
      </c>
      <c r="F25" s="100">
        <v>-3</v>
      </c>
      <c r="G25" s="106"/>
      <c r="H25" s="106">
        <v>-8</v>
      </c>
      <c r="I25" s="106"/>
      <c r="J25" s="106">
        <v>-111</v>
      </c>
      <c r="K25" s="106"/>
      <c r="L25" s="106">
        <v>-372</v>
      </c>
      <c r="M25" s="129"/>
    </row>
    <row r="26" spans="2:15" x14ac:dyDescent="0.7">
      <c r="C26" s="94" t="s">
        <v>139</v>
      </c>
      <c r="F26" s="106">
        <v>4547</v>
      </c>
      <c r="G26" s="106"/>
      <c r="H26" s="106">
        <v>289</v>
      </c>
      <c r="I26" s="106"/>
      <c r="J26" s="106">
        <v>4545</v>
      </c>
      <c r="K26" s="106"/>
      <c r="L26" s="106">
        <v>259</v>
      </c>
      <c r="M26" s="129"/>
    </row>
    <row r="27" spans="2:15" x14ac:dyDescent="0.7">
      <c r="B27" s="94" t="s">
        <v>140</v>
      </c>
      <c r="F27" s="130">
        <f>SUM(F12:F26)</f>
        <v>642276</v>
      </c>
      <c r="G27" s="100"/>
      <c r="H27" s="130">
        <f>SUM(H12:H26)</f>
        <v>171835</v>
      </c>
      <c r="I27" s="100"/>
      <c r="J27" s="130">
        <f>SUM(J12:J26)</f>
        <v>458265</v>
      </c>
      <c r="K27" s="100"/>
      <c r="L27" s="130">
        <f>SUM(L12:L26)</f>
        <v>142606</v>
      </c>
    </row>
    <row r="28" spans="2:15" x14ac:dyDescent="0.7">
      <c r="B28" s="94" t="s">
        <v>141</v>
      </c>
      <c r="F28" s="106"/>
      <c r="G28" s="106"/>
      <c r="H28" s="106"/>
      <c r="I28" s="106"/>
      <c r="J28" s="106"/>
      <c r="K28" s="100"/>
      <c r="L28" s="106"/>
    </row>
    <row r="29" spans="2:15" x14ac:dyDescent="0.7">
      <c r="C29" s="94" t="s">
        <v>142</v>
      </c>
      <c r="F29" s="100">
        <v>-130895</v>
      </c>
      <c r="G29" s="100"/>
      <c r="H29" s="100">
        <v>23292</v>
      </c>
      <c r="I29" s="100"/>
      <c r="J29" s="100">
        <v>-60245</v>
      </c>
      <c r="K29" s="100"/>
      <c r="L29" s="100">
        <v>365</v>
      </c>
      <c r="M29" s="129"/>
      <c r="O29" s="102"/>
    </row>
    <row r="30" spans="2:15" x14ac:dyDescent="0.7">
      <c r="C30" s="94" t="s">
        <v>160</v>
      </c>
      <c r="F30" s="100">
        <v>-244796</v>
      </c>
      <c r="G30" s="100"/>
      <c r="H30" s="100">
        <v>0</v>
      </c>
      <c r="I30" s="100"/>
      <c r="J30" s="100">
        <v>-215264</v>
      </c>
      <c r="K30" s="100"/>
      <c r="L30" s="100">
        <v>0</v>
      </c>
      <c r="M30" s="129"/>
      <c r="O30" s="102"/>
    </row>
    <row r="31" spans="2:15" x14ac:dyDescent="0.7">
      <c r="C31" s="94" t="s">
        <v>27</v>
      </c>
      <c r="F31" s="100">
        <v>-15859</v>
      </c>
      <c r="G31" s="100"/>
      <c r="H31" s="100">
        <v>-2152</v>
      </c>
      <c r="I31" s="100"/>
      <c r="J31" s="100">
        <v>-18576</v>
      </c>
      <c r="K31" s="100"/>
      <c r="L31" s="100">
        <v>-2212</v>
      </c>
    </row>
    <row r="32" spans="2:15" x14ac:dyDescent="0.7">
      <c r="C32" s="94" t="s">
        <v>28</v>
      </c>
      <c r="F32" s="100">
        <v>144</v>
      </c>
      <c r="G32" s="100"/>
      <c r="H32" s="100">
        <v>750</v>
      </c>
      <c r="I32" s="100"/>
      <c r="J32" s="100">
        <v>227</v>
      </c>
      <c r="K32" s="100"/>
      <c r="L32" s="100">
        <v>732</v>
      </c>
    </row>
    <row r="33" spans="1:15" x14ac:dyDescent="0.7">
      <c r="C33" s="94" t="s">
        <v>37</v>
      </c>
      <c r="F33" s="100">
        <v>562</v>
      </c>
      <c r="G33" s="100"/>
      <c r="H33" s="100">
        <v>73</v>
      </c>
      <c r="I33" s="100"/>
      <c r="J33" s="100">
        <v>631</v>
      </c>
      <c r="K33" s="100"/>
      <c r="L33" s="100">
        <v>-120</v>
      </c>
    </row>
    <row r="34" spans="1:15" x14ac:dyDescent="0.7">
      <c r="B34" s="94" t="s">
        <v>143</v>
      </c>
      <c r="F34" s="106"/>
      <c r="G34" s="106"/>
      <c r="H34" s="106"/>
      <c r="I34" s="106"/>
      <c r="J34" s="106"/>
      <c r="K34" s="100"/>
      <c r="L34" s="106"/>
      <c r="O34" s="206"/>
    </row>
    <row r="35" spans="1:15" x14ac:dyDescent="0.7">
      <c r="C35" s="94" t="s">
        <v>44</v>
      </c>
      <c r="D35" s="93"/>
      <c r="E35" s="131"/>
      <c r="F35" s="106">
        <v>-44405</v>
      </c>
      <c r="G35" s="106"/>
      <c r="H35" s="106">
        <v>-37505</v>
      </c>
      <c r="I35" s="106"/>
      <c r="J35" s="106">
        <v>-8387</v>
      </c>
      <c r="K35" s="106"/>
      <c r="L35" s="106">
        <v>-52640</v>
      </c>
      <c r="O35" s="129"/>
    </row>
    <row r="36" spans="1:15" x14ac:dyDescent="0.7">
      <c r="B36" s="93" t="s">
        <v>144</v>
      </c>
      <c r="F36" s="130">
        <f>SUM(F27:F35)</f>
        <v>207027</v>
      </c>
      <c r="G36" s="106"/>
      <c r="H36" s="130">
        <f>SUM(H27:H35)</f>
        <v>156293</v>
      </c>
      <c r="I36" s="106"/>
      <c r="J36" s="130">
        <f>SUM(J27:J35)</f>
        <v>156651</v>
      </c>
      <c r="K36" s="100"/>
      <c r="L36" s="130">
        <f>SUM(L27:L35)</f>
        <v>88731</v>
      </c>
    </row>
    <row r="37" spans="1:15" x14ac:dyDescent="0.7">
      <c r="C37" s="132" t="s">
        <v>145</v>
      </c>
      <c r="E37" s="100"/>
      <c r="F37" s="100">
        <v>3</v>
      </c>
      <c r="G37" s="106"/>
      <c r="H37" s="100">
        <v>8</v>
      </c>
      <c r="I37" s="106"/>
      <c r="J37" s="100">
        <v>0</v>
      </c>
      <c r="K37" s="100"/>
      <c r="L37" s="100">
        <v>1</v>
      </c>
      <c r="M37" s="129"/>
    </row>
    <row r="38" spans="1:15" x14ac:dyDescent="0.7">
      <c r="C38" s="132" t="s">
        <v>163</v>
      </c>
      <c r="F38" s="106">
        <v>-9852</v>
      </c>
      <c r="G38" s="106"/>
      <c r="H38" s="106">
        <v>-8564</v>
      </c>
      <c r="I38" s="106"/>
      <c r="J38" s="106">
        <v>-7160</v>
      </c>
      <c r="K38" s="106"/>
      <c r="L38" s="106">
        <v>-5980</v>
      </c>
      <c r="M38" s="129"/>
    </row>
    <row r="39" spans="1:15" s="133" customFormat="1" x14ac:dyDescent="0.7">
      <c r="A39" s="133" t="s">
        <v>146</v>
      </c>
      <c r="B39" s="134"/>
      <c r="E39" s="135"/>
      <c r="F39" s="107">
        <f>SUM(F36:F38)</f>
        <v>197178</v>
      </c>
      <c r="G39" s="109"/>
      <c r="H39" s="107">
        <f>SUM(H36:H38)</f>
        <v>147737</v>
      </c>
      <c r="I39" s="109"/>
      <c r="J39" s="107">
        <f>SUM(J36:J38)</f>
        <v>149491</v>
      </c>
      <c r="K39" s="112"/>
      <c r="L39" s="107">
        <f>SUM(L36:L38)</f>
        <v>82752</v>
      </c>
      <c r="N39" s="113"/>
    </row>
    <row r="40" spans="1:15" x14ac:dyDescent="0.7">
      <c r="A40" s="136" t="s">
        <v>147</v>
      </c>
      <c r="B40" s="93"/>
      <c r="C40" s="93"/>
      <c r="D40" s="93"/>
      <c r="E40" s="131"/>
      <c r="F40" s="106"/>
      <c r="G40" s="106"/>
      <c r="H40" s="106"/>
      <c r="I40" s="106"/>
      <c r="J40" s="106"/>
      <c r="K40" s="106"/>
      <c r="L40" s="106"/>
    </row>
    <row r="41" spans="1:15" hidden="1" x14ac:dyDescent="0.7">
      <c r="B41" s="94" t="s">
        <v>3</v>
      </c>
      <c r="F41" s="100">
        <v>0</v>
      </c>
      <c r="G41" s="100"/>
      <c r="H41" s="100">
        <v>0</v>
      </c>
      <c r="I41" s="100"/>
      <c r="J41" s="100">
        <v>0</v>
      </c>
      <c r="K41" s="100"/>
      <c r="L41" s="100">
        <v>0</v>
      </c>
    </row>
    <row r="42" spans="1:15" hidden="1" x14ac:dyDescent="0.7">
      <c r="A42" s="136"/>
      <c r="B42" s="137" t="s">
        <v>2</v>
      </c>
      <c r="C42" s="93"/>
      <c r="D42" s="93"/>
      <c r="F42" s="100">
        <v>0</v>
      </c>
      <c r="G42" s="106"/>
      <c r="H42" s="100">
        <v>0</v>
      </c>
      <c r="I42" s="106"/>
      <c r="J42" s="100">
        <v>0</v>
      </c>
      <c r="K42" s="106"/>
      <c r="L42" s="100">
        <v>0</v>
      </c>
    </row>
    <row r="43" spans="1:15" x14ac:dyDescent="0.7">
      <c r="B43" s="137" t="s">
        <v>148</v>
      </c>
      <c r="E43" s="101"/>
      <c r="F43" s="100">
        <v>0</v>
      </c>
      <c r="G43" s="100"/>
      <c r="H43" s="100">
        <v>0</v>
      </c>
      <c r="I43" s="100"/>
      <c r="J43" s="100">
        <v>34220</v>
      </c>
      <c r="K43" s="100"/>
      <c r="L43" s="100">
        <v>0</v>
      </c>
    </row>
    <row r="44" spans="1:15" hidden="1" x14ac:dyDescent="0.7">
      <c r="B44" s="137" t="s">
        <v>1</v>
      </c>
      <c r="E44" s="101"/>
      <c r="F44" s="100">
        <v>0</v>
      </c>
      <c r="G44" s="100"/>
      <c r="H44" s="100">
        <v>0</v>
      </c>
      <c r="I44" s="100"/>
      <c r="J44" s="100">
        <v>0</v>
      </c>
      <c r="K44" s="100"/>
    </row>
    <row r="45" spans="1:15" hidden="1" x14ac:dyDescent="0.7">
      <c r="A45" s="136"/>
      <c r="B45" s="137" t="s">
        <v>4</v>
      </c>
      <c r="C45" s="93"/>
      <c r="D45" s="93"/>
      <c r="E45" s="131"/>
      <c r="F45" s="100">
        <v>0</v>
      </c>
      <c r="G45" s="106"/>
      <c r="H45" s="100">
        <v>0</v>
      </c>
      <c r="I45" s="106"/>
      <c r="J45" s="100">
        <v>0</v>
      </c>
      <c r="K45" s="106"/>
      <c r="L45" s="100">
        <v>0</v>
      </c>
    </row>
    <row r="46" spans="1:15" hidden="1" x14ac:dyDescent="0.7">
      <c r="A46" s="136"/>
      <c r="B46" s="137" t="s">
        <v>7</v>
      </c>
      <c r="C46" s="93"/>
      <c r="D46" s="93"/>
      <c r="E46" s="131"/>
      <c r="F46" s="100">
        <v>0</v>
      </c>
      <c r="G46" s="106"/>
      <c r="H46" s="100">
        <v>0</v>
      </c>
      <c r="I46" s="106"/>
      <c r="J46" s="100">
        <v>0</v>
      </c>
      <c r="K46" s="106"/>
      <c r="L46" s="100">
        <v>0</v>
      </c>
    </row>
    <row r="47" spans="1:15" hidden="1" x14ac:dyDescent="0.7">
      <c r="A47" s="136"/>
      <c r="B47" s="137" t="s">
        <v>5</v>
      </c>
      <c r="C47" s="93"/>
      <c r="D47" s="93"/>
      <c r="E47" s="131"/>
      <c r="F47" s="100">
        <v>0</v>
      </c>
      <c r="G47" s="106"/>
      <c r="H47" s="100">
        <v>0</v>
      </c>
      <c r="I47" s="106"/>
      <c r="J47" s="100">
        <v>0</v>
      </c>
      <c r="K47" s="106"/>
      <c r="L47" s="100">
        <v>0</v>
      </c>
    </row>
    <row r="48" spans="1:15" hidden="1" x14ac:dyDescent="0.7">
      <c r="A48" s="136"/>
      <c r="B48" s="137" t="s">
        <v>6</v>
      </c>
      <c r="C48" s="93"/>
      <c r="D48" s="93"/>
      <c r="E48" s="131"/>
      <c r="F48" s="100">
        <v>0</v>
      </c>
      <c r="G48" s="106"/>
      <c r="H48" s="100">
        <v>0</v>
      </c>
      <c r="I48" s="106"/>
      <c r="J48" s="100">
        <v>0</v>
      </c>
      <c r="K48" s="106"/>
      <c r="L48" s="100">
        <v>0</v>
      </c>
    </row>
    <row r="49" spans="1:16" x14ac:dyDescent="0.7">
      <c r="B49" s="94" t="s">
        <v>149</v>
      </c>
      <c r="E49" s="101"/>
      <c r="F49" s="100">
        <v>-90209</v>
      </c>
      <c r="G49" s="100"/>
      <c r="H49" s="100">
        <v>-60123</v>
      </c>
      <c r="I49" s="100"/>
      <c r="J49" s="100">
        <v>-47972</v>
      </c>
      <c r="K49" s="100"/>
      <c r="L49" s="100">
        <v>-43911</v>
      </c>
      <c r="O49" s="101"/>
      <c r="P49" s="129"/>
    </row>
    <row r="50" spans="1:16" x14ac:dyDescent="0.7">
      <c r="B50" s="94" t="s">
        <v>150</v>
      </c>
      <c r="F50" s="106">
        <v>56</v>
      </c>
      <c r="G50" s="106"/>
      <c r="H50" s="106">
        <v>39</v>
      </c>
      <c r="I50" s="106"/>
      <c r="J50" s="106">
        <v>20</v>
      </c>
      <c r="K50" s="106"/>
      <c r="L50" s="106">
        <v>39</v>
      </c>
    </row>
    <row r="51" spans="1:16" x14ac:dyDescent="0.7">
      <c r="B51" s="132" t="s">
        <v>179</v>
      </c>
      <c r="E51" s="101"/>
      <c r="F51" s="100">
        <v>-60211</v>
      </c>
      <c r="G51" s="100"/>
      <c r="H51" s="100">
        <v>0</v>
      </c>
      <c r="I51" s="100"/>
      <c r="J51" s="100">
        <v>-60211</v>
      </c>
      <c r="K51" s="100"/>
      <c r="L51" s="100">
        <v>0</v>
      </c>
      <c r="M51" s="129"/>
    </row>
    <row r="52" spans="1:16" x14ac:dyDescent="0.7">
      <c r="B52" s="94" t="s">
        <v>180</v>
      </c>
      <c r="E52" s="100"/>
      <c r="F52" s="100">
        <v>2500</v>
      </c>
      <c r="G52" s="100"/>
      <c r="H52" s="100">
        <v>0</v>
      </c>
      <c r="I52" s="100"/>
      <c r="J52" s="100">
        <v>2500</v>
      </c>
      <c r="K52" s="100"/>
      <c r="L52" s="100">
        <v>0</v>
      </c>
      <c r="O52" s="129"/>
    </row>
    <row r="53" spans="1:16" x14ac:dyDescent="0.7">
      <c r="B53" s="132" t="s">
        <v>145</v>
      </c>
      <c r="E53" s="101"/>
      <c r="F53" s="100">
        <v>0</v>
      </c>
      <c r="G53" s="100"/>
      <c r="H53" s="100">
        <v>0</v>
      </c>
      <c r="I53" s="100"/>
      <c r="J53" s="100">
        <v>177</v>
      </c>
      <c r="K53" s="100"/>
      <c r="L53" s="100">
        <v>495</v>
      </c>
      <c r="M53" s="129"/>
    </row>
    <row r="54" spans="1:16" x14ac:dyDescent="0.7">
      <c r="A54" s="136" t="s">
        <v>151</v>
      </c>
      <c r="B54" s="93"/>
      <c r="C54" s="138"/>
      <c r="D54" s="93"/>
      <c r="E54" s="131"/>
      <c r="F54" s="107">
        <f>SUM(F41:F53)</f>
        <v>-147864</v>
      </c>
      <c r="G54" s="100"/>
      <c r="H54" s="107">
        <f>SUM(H41:H53)</f>
        <v>-60084</v>
      </c>
      <c r="I54" s="100"/>
      <c r="J54" s="107">
        <f>SUM(J41:J53)</f>
        <v>-71266</v>
      </c>
      <c r="K54" s="106"/>
      <c r="L54" s="107">
        <f>SUM(L41:L53)</f>
        <v>-43377</v>
      </c>
    </row>
    <row r="55" spans="1:16" x14ac:dyDescent="0.7">
      <c r="A55" s="133" t="s">
        <v>152</v>
      </c>
      <c r="C55" s="138"/>
      <c r="D55" s="93"/>
      <c r="E55" s="131"/>
      <c r="F55" s="109"/>
      <c r="G55" s="109"/>
      <c r="H55" s="109"/>
      <c r="I55" s="109"/>
      <c r="J55" s="109"/>
      <c r="K55" s="106"/>
      <c r="L55" s="109"/>
    </row>
    <row r="56" spans="1:16" x14ac:dyDescent="0.7">
      <c r="A56" s="133"/>
      <c r="B56" s="94" t="s">
        <v>153</v>
      </c>
      <c r="C56" s="138"/>
      <c r="D56" s="93"/>
      <c r="E56" s="131"/>
      <c r="F56" s="100">
        <v>610000</v>
      </c>
      <c r="G56" s="100"/>
      <c r="H56" s="100">
        <v>60000</v>
      </c>
      <c r="I56" s="100"/>
      <c r="J56" s="100">
        <v>610000</v>
      </c>
      <c r="K56" s="106"/>
      <c r="L56" s="100">
        <v>50000</v>
      </c>
    </row>
    <row r="57" spans="1:16" x14ac:dyDescent="0.7">
      <c r="A57" s="133"/>
      <c r="B57" s="94" t="s">
        <v>154</v>
      </c>
      <c r="C57" s="138"/>
      <c r="D57" s="93"/>
      <c r="E57" s="131"/>
      <c r="F57" s="100">
        <v>-715000</v>
      </c>
      <c r="G57" s="100"/>
      <c r="H57" s="100">
        <v>-70000</v>
      </c>
      <c r="I57" s="100"/>
      <c r="J57" s="100">
        <v>-715000</v>
      </c>
      <c r="K57" s="106"/>
      <c r="L57" s="100">
        <v>-70000</v>
      </c>
    </row>
    <row r="58" spans="1:16" x14ac:dyDescent="0.7">
      <c r="B58" s="94" t="s">
        <v>183</v>
      </c>
      <c r="C58" s="138"/>
      <c r="D58" s="93"/>
      <c r="E58" s="131"/>
      <c r="F58" s="100">
        <v>-3360</v>
      </c>
      <c r="G58" s="100"/>
      <c r="H58" s="100">
        <v>-8943</v>
      </c>
      <c r="I58" s="100"/>
      <c r="J58" s="100">
        <v>-1127</v>
      </c>
      <c r="K58" s="106"/>
      <c r="L58" s="100">
        <v>-2960</v>
      </c>
      <c r="N58" s="100"/>
      <c r="O58" s="129"/>
    </row>
    <row r="59" spans="1:16" x14ac:dyDescent="0.7">
      <c r="B59" s="94" t="s">
        <v>155</v>
      </c>
      <c r="C59" s="138"/>
      <c r="D59" s="93"/>
      <c r="E59" s="131"/>
      <c r="F59" s="100">
        <v>-42</v>
      </c>
      <c r="G59" s="100"/>
      <c r="H59" s="100">
        <v>-157</v>
      </c>
      <c r="I59" s="100"/>
      <c r="J59" s="100">
        <v>-12</v>
      </c>
      <c r="K59" s="106"/>
      <c r="L59" s="100">
        <v>-12</v>
      </c>
      <c r="O59" s="129"/>
    </row>
    <row r="60" spans="1:16" x14ac:dyDescent="0.7">
      <c r="B60" s="132" t="s">
        <v>156</v>
      </c>
      <c r="E60" s="100"/>
      <c r="F60" s="100">
        <v>-4775</v>
      </c>
      <c r="G60" s="100"/>
      <c r="H60" s="100">
        <v>-296</v>
      </c>
      <c r="I60" s="100"/>
      <c r="J60" s="100">
        <v>-4772</v>
      </c>
      <c r="K60" s="100"/>
      <c r="L60" s="100">
        <v>-264</v>
      </c>
      <c r="O60" s="129"/>
    </row>
    <row r="61" spans="1:16" x14ac:dyDescent="0.7">
      <c r="B61" s="94" t="s">
        <v>181</v>
      </c>
      <c r="C61" s="138"/>
      <c r="D61" s="93"/>
      <c r="E61" s="131"/>
      <c r="F61" s="106">
        <v>-788</v>
      </c>
      <c r="G61" s="106"/>
      <c r="H61" s="106">
        <v>-101</v>
      </c>
      <c r="I61" s="106"/>
      <c r="J61" s="106">
        <v>-788</v>
      </c>
      <c r="K61" s="106"/>
      <c r="L61" s="106">
        <v>-101</v>
      </c>
      <c r="M61" s="129"/>
      <c r="O61" s="129"/>
    </row>
    <row r="62" spans="1:16" x14ac:dyDescent="0.7">
      <c r="A62" s="133" t="s">
        <v>157</v>
      </c>
      <c r="C62" s="138"/>
      <c r="D62" s="93"/>
      <c r="E62" s="131"/>
      <c r="F62" s="107">
        <f>SUM(F56:F61)</f>
        <v>-113965</v>
      </c>
      <c r="G62" s="100"/>
      <c r="H62" s="107">
        <f>SUM(H56:H61)</f>
        <v>-19497</v>
      </c>
      <c r="I62" s="100"/>
      <c r="J62" s="107">
        <f>SUM(J56:J61)</f>
        <v>-111699</v>
      </c>
      <c r="K62" s="106"/>
      <c r="L62" s="107">
        <f>SUM(L56:L61)</f>
        <v>-23337</v>
      </c>
      <c r="M62" s="102"/>
      <c r="O62" s="102"/>
    </row>
    <row r="63" spans="1:16" ht="10.5" customHeight="1" x14ac:dyDescent="0.7">
      <c r="A63" s="133"/>
      <c r="C63" s="138"/>
      <c r="D63" s="93"/>
      <c r="E63" s="131"/>
      <c r="F63" s="109"/>
      <c r="G63" s="100"/>
      <c r="I63" s="100"/>
      <c r="J63" s="109"/>
      <c r="K63" s="106"/>
      <c r="L63" s="109"/>
    </row>
    <row r="64" spans="1:16" x14ac:dyDescent="0.7">
      <c r="A64" s="136" t="s">
        <v>158</v>
      </c>
      <c r="B64" s="93"/>
      <c r="C64" s="136"/>
      <c r="D64" s="93"/>
      <c r="E64" s="131"/>
      <c r="F64" s="112">
        <f>F39+F54+F62</f>
        <v>-64651</v>
      </c>
      <c r="G64" s="100"/>
      <c r="H64" s="112">
        <f>H39+H54+H62</f>
        <v>68156</v>
      </c>
      <c r="I64" s="100"/>
      <c r="J64" s="112">
        <f>J39+J54+J62</f>
        <v>-33474</v>
      </c>
      <c r="K64" s="106"/>
      <c r="L64" s="112">
        <f>L39+L54+L62</f>
        <v>16038</v>
      </c>
      <c r="M64" s="102"/>
      <c r="O64" s="102"/>
    </row>
    <row r="65" spans="1:15" x14ac:dyDescent="0.7">
      <c r="A65" s="136" t="s">
        <v>164</v>
      </c>
      <c r="B65" s="136"/>
      <c r="C65" s="139"/>
      <c r="D65" s="136"/>
      <c r="E65" s="140"/>
      <c r="F65" s="141">
        <f>+BS!K12</f>
        <v>174707</v>
      </c>
      <c r="G65" s="100"/>
      <c r="H65" s="141">
        <v>58313</v>
      </c>
      <c r="I65" s="100"/>
      <c r="J65" s="141">
        <f>+BS!O12</f>
        <v>73876</v>
      </c>
      <c r="K65" s="109"/>
      <c r="L65" s="141">
        <v>24527</v>
      </c>
      <c r="M65" s="142"/>
      <c r="O65" s="142"/>
    </row>
    <row r="66" spans="1:15" ht="23" thickBot="1" x14ac:dyDescent="0.75">
      <c r="A66" s="136" t="s">
        <v>165</v>
      </c>
      <c r="B66" s="136"/>
      <c r="C66" s="136"/>
      <c r="D66" s="136"/>
      <c r="E66" s="143"/>
      <c r="F66" s="111">
        <f>SUM(F64:F65)</f>
        <v>110056</v>
      </c>
      <c r="G66" s="100"/>
      <c r="H66" s="111">
        <f>SUM(H64:H65)</f>
        <v>126469</v>
      </c>
      <c r="I66" s="100"/>
      <c r="J66" s="111">
        <f>SUM(J64:J65)</f>
        <v>40402</v>
      </c>
      <c r="K66" s="109"/>
      <c r="L66" s="111">
        <f>SUM(L64:L65)</f>
        <v>40565</v>
      </c>
      <c r="O66" s="206"/>
    </row>
    <row r="67" spans="1:15" ht="23" thickTop="1" x14ac:dyDescent="0.7">
      <c r="A67" s="136"/>
      <c r="B67" s="136"/>
      <c r="C67" s="136"/>
      <c r="D67" s="136"/>
      <c r="E67" s="101"/>
      <c r="G67" s="100"/>
      <c r="I67" s="100"/>
      <c r="K67" s="109"/>
      <c r="L67" s="109"/>
      <c r="O67" s="102"/>
    </row>
    <row r="68" spans="1:15" x14ac:dyDescent="0.7">
      <c r="A68" s="136"/>
      <c r="B68" s="136"/>
      <c r="C68" s="136"/>
      <c r="D68" s="136"/>
      <c r="E68" s="101"/>
      <c r="F68" s="109"/>
      <c r="G68" s="109"/>
      <c r="H68" s="109"/>
      <c r="I68" s="109"/>
      <c r="J68" s="109"/>
      <c r="K68" s="109"/>
      <c r="L68" s="109"/>
      <c r="O68" s="102"/>
    </row>
    <row r="69" spans="1:15" x14ac:dyDescent="0.7">
      <c r="A69" s="136"/>
      <c r="B69" s="136"/>
      <c r="C69" s="136"/>
      <c r="D69" s="136"/>
      <c r="E69" s="101"/>
      <c r="F69" s="109"/>
      <c r="G69" s="109"/>
      <c r="H69" s="129"/>
      <c r="I69" s="109"/>
      <c r="J69" s="109"/>
      <c r="K69" s="109"/>
      <c r="L69" s="129"/>
    </row>
    <row r="70" spans="1:15" x14ac:dyDescent="0.7">
      <c r="G70" s="100"/>
      <c r="I70" s="100"/>
    </row>
    <row r="71" spans="1:15" hidden="1" x14ac:dyDescent="0.7">
      <c r="D71" s="142"/>
      <c r="G71" s="100"/>
      <c r="I71" s="100"/>
      <c r="K71" s="144"/>
      <c r="L71" s="100">
        <f>L66-BS!O12</f>
        <v>-33311</v>
      </c>
    </row>
    <row r="72" spans="1:15" hidden="1" x14ac:dyDescent="0.7">
      <c r="G72" s="100"/>
      <c r="I72" s="100"/>
      <c r="K72" s="144"/>
      <c r="L72" s="100">
        <f>+L71/2</f>
        <v>-16655.5</v>
      </c>
    </row>
    <row r="73" spans="1:15" hidden="1" x14ac:dyDescent="0.7">
      <c r="K73" s="144"/>
    </row>
    <row r="74" spans="1:15" hidden="1" x14ac:dyDescent="0.7">
      <c r="C74" s="145"/>
      <c r="D74" s="145"/>
      <c r="E74" s="146"/>
      <c r="K74" s="144"/>
    </row>
    <row r="75" spans="1:15" x14ac:dyDescent="0.7">
      <c r="G75" s="100"/>
      <c r="I75" s="100"/>
    </row>
    <row r="76" spans="1:15" x14ac:dyDescent="0.7">
      <c r="G76" s="100"/>
      <c r="I76" s="100"/>
    </row>
    <row r="77" spans="1:15" x14ac:dyDescent="0.7">
      <c r="G77" s="100"/>
      <c r="I77" s="100"/>
    </row>
    <row r="78" spans="1:15" x14ac:dyDescent="0.7">
      <c r="G78" s="100"/>
      <c r="I78" s="100"/>
    </row>
    <row r="79" spans="1:15" x14ac:dyDescent="0.7">
      <c r="G79" s="100"/>
      <c r="I79" s="100"/>
    </row>
    <row r="80" spans="1:15" x14ac:dyDescent="0.7">
      <c r="G80" s="100"/>
      <c r="I80" s="100"/>
    </row>
    <row r="81" spans="6:9" x14ac:dyDescent="0.7">
      <c r="G81" s="100"/>
      <c r="I81" s="100"/>
    </row>
    <row r="82" spans="6:9" x14ac:dyDescent="0.7">
      <c r="G82" s="100"/>
      <c r="I82" s="100"/>
    </row>
    <row r="83" spans="6:9" x14ac:dyDescent="0.7">
      <c r="G83" s="100"/>
      <c r="I83" s="100"/>
    </row>
    <row r="84" spans="6:9" x14ac:dyDescent="0.7">
      <c r="F84" s="147"/>
      <c r="G84" s="100"/>
      <c r="I84" s="100"/>
    </row>
    <row r="85" spans="6:9" x14ac:dyDescent="0.7">
      <c r="F85" s="147"/>
      <c r="G85" s="100"/>
      <c r="I85" s="100"/>
    </row>
    <row r="86" spans="6:9" x14ac:dyDescent="0.7">
      <c r="F86" s="147"/>
      <c r="G86" s="100"/>
      <c r="I86" s="100"/>
    </row>
    <row r="87" spans="6:9" x14ac:dyDescent="0.7">
      <c r="F87" s="147"/>
      <c r="G87" s="100"/>
      <c r="I87" s="100"/>
    </row>
    <row r="88" spans="6:9" x14ac:dyDescent="0.7">
      <c r="F88" s="147"/>
      <c r="G88" s="100"/>
      <c r="I88" s="100"/>
    </row>
    <row r="89" spans="6:9" x14ac:dyDescent="0.7">
      <c r="F89" s="147"/>
      <c r="G89" s="100"/>
      <c r="I89" s="100"/>
    </row>
    <row r="90" spans="6:9" x14ac:dyDescent="0.7">
      <c r="G90" s="100"/>
      <c r="I90" s="100"/>
    </row>
    <row r="91" spans="6:9" x14ac:dyDescent="0.7">
      <c r="G91" s="100"/>
      <c r="I91" s="100"/>
    </row>
    <row r="92" spans="6:9" x14ac:dyDescent="0.7">
      <c r="G92" s="100"/>
      <c r="I92" s="100"/>
    </row>
    <row r="93" spans="6:9" x14ac:dyDescent="0.7">
      <c r="G93" s="100"/>
      <c r="I93" s="100"/>
    </row>
    <row r="94" spans="6:9" x14ac:dyDescent="0.7">
      <c r="G94" s="100"/>
      <c r="I94" s="100"/>
    </row>
    <row r="95" spans="6:9" x14ac:dyDescent="0.7">
      <c r="G95" s="100"/>
      <c r="I95" s="100"/>
    </row>
    <row r="96" spans="6:9" x14ac:dyDescent="0.7">
      <c r="G96" s="100"/>
      <c r="I96" s="100"/>
    </row>
    <row r="97" spans="7:9" x14ac:dyDescent="0.7">
      <c r="G97" s="100"/>
      <c r="I97" s="100"/>
    </row>
    <row r="98" spans="7:9" x14ac:dyDescent="0.7">
      <c r="G98" s="100"/>
      <c r="I98" s="100"/>
    </row>
    <row r="99" spans="7:9" x14ac:dyDescent="0.7">
      <c r="G99" s="100"/>
      <c r="I99" s="100"/>
    </row>
    <row r="100" spans="7:9" x14ac:dyDescent="0.7">
      <c r="G100" s="100"/>
      <c r="I100" s="100"/>
    </row>
    <row r="101" spans="7:9" x14ac:dyDescent="0.7">
      <c r="G101" s="100"/>
      <c r="I101" s="100"/>
    </row>
    <row r="102" spans="7:9" x14ac:dyDescent="0.7">
      <c r="G102" s="100"/>
      <c r="I102" s="100"/>
    </row>
    <row r="103" spans="7:9" x14ac:dyDescent="0.7">
      <c r="G103" s="100"/>
      <c r="I103" s="100"/>
    </row>
    <row r="104" spans="7:9" x14ac:dyDescent="0.7">
      <c r="G104" s="100"/>
      <c r="I104" s="100"/>
    </row>
    <row r="105" spans="7:9" x14ac:dyDescent="0.7">
      <c r="G105" s="100"/>
      <c r="I105" s="100"/>
    </row>
    <row r="106" spans="7:9" x14ac:dyDescent="0.7">
      <c r="G106" s="100"/>
      <c r="I106" s="100"/>
    </row>
    <row r="107" spans="7:9" x14ac:dyDescent="0.7">
      <c r="G107" s="100"/>
      <c r="I107" s="100"/>
    </row>
    <row r="108" spans="7:9" x14ac:dyDescent="0.7">
      <c r="G108" s="100"/>
      <c r="I108" s="100"/>
    </row>
    <row r="109" spans="7:9" x14ac:dyDescent="0.7">
      <c r="G109" s="100"/>
      <c r="I109" s="100"/>
    </row>
    <row r="110" spans="7:9" x14ac:dyDescent="0.7">
      <c r="G110" s="100"/>
      <c r="I110" s="100"/>
    </row>
    <row r="111" spans="7:9" x14ac:dyDescent="0.7">
      <c r="G111" s="100"/>
      <c r="I111" s="100"/>
    </row>
    <row r="112" spans="7:9" x14ac:dyDescent="0.7">
      <c r="G112" s="100"/>
      <c r="I112" s="100"/>
    </row>
    <row r="113" spans="7:9" x14ac:dyDescent="0.7">
      <c r="G113" s="100"/>
      <c r="I113" s="100"/>
    </row>
    <row r="114" spans="7:9" x14ac:dyDescent="0.7">
      <c r="G114" s="100"/>
      <c r="I114" s="100"/>
    </row>
    <row r="115" spans="7:9" x14ac:dyDescent="0.7">
      <c r="G115" s="100"/>
      <c r="I115" s="100"/>
    </row>
    <row r="116" spans="7:9" x14ac:dyDescent="0.7">
      <c r="G116" s="100"/>
      <c r="I116" s="100"/>
    </row>
    <row r="117" spans="7:9" x14ac:dyDescent="0.7">
      <c r="G117" s="100"/>
      <c r="I117" s="100"/>
    </row>
    <row r="118" spans="7:9" x14ac:dyDescent="0.7">
      <c r="G118" s="100"/>
      <c r="I118" s="100"/>
    </row>
    <row r="119" spans="7:9" x14ac:dyDescent="0.7">
      <c r="G119" s="100"/>
      <c r="I119" s="100"/>
    </row>
    <row r="120" spans="7:9" x14ac:dyDescent="0.7">
      <c r="G120" s="100"/>
      <c r="I120" s="100"/>
    </row>
    <row r="121" spans="7:9" x14ac:dyDescent="0.7">
      <c r="G121" s="100"/>
      <c r="I121" s="100"/>
    </row>
    <row r="122" spans="7:9" x14ac:dyDescent="0.7">
      <c r="G122" s="100"/>
      <c r="I122" s="100"/>
    </row>
    <row r="123" spans="7:9" x14ac:dyDescent="0.7">
      <c r="G123" s="100"/>
      <c r="I123" s="100"/>
    </row>
    <row r="124" spans="7:9" x14ac:dyDescent="0.7">
      <c r="G124" s="100"/>
      <c r="I124" s="100"/>
    </row>
    <row r="125" spans="7:9" x14ac:dyDescent="0.7">
      <c r="G125" s="100"/>
      <c r="I125" s="100"/>
    </row>
    <row r="126" spans="7:9" x14ac:dyDescent="0.7">
      <c r="G126" s="100"/>
      <c r="I126" s="100"/>
    </row>
    <row r="127" spans="7:9" x14ac:dyDescent="0.7">
      <c r="G127" s="100"/>
      <c r="I127" s="100"/>
    </row>
    <row r="128" spans="7:9" x14ac:dyDescent="0.7">
      <c r="G128" s="100"/>
      <c r="I128" s="100"/>
    </row>
    <row r="129" spans="7:9" x14ac:dyDescent="0.7">
      <c r="G129" s="100"/>
      <c r="I129" s="100"/>
    </row>
    <row r="130" spans="7:9" x14ac:dyDescent="0.7">
      <c r="G130" s="100"/>
      <c r="I130" s="100"/>
    </row>
    <row r="131" spans="7:9" x14ac:dyDescent="0.7">
      <c r="G131" s="100"/>
      <c r="I131" s="100"/>
    </row>
    <row r="132" spans="7:9" x14ac:dyDescent="0.7">
      <c r="G132" s="100"/>
      <c r="I132" s="100"/>
    </row>
    <row r="133" spans="7:9" x14ac:dyDescent="0.7">
      <c r="G133" s="100"/>
      <c r="I133" s="100"/>
    </row>
    <row r="134" spans="7:9" x14ac:dyDescent="0.7">
      <c r="G134" s="100"/>
      <c r="I134" s="100"/>
    </row>
    <row r="135" spans="7:9" x14ac:dyDescent="0.7">
      <c r="G135" s="100"/>
      <c r="I135" s="100"/>
    </row>
    <row r="136" spans="7:9" x14ac:dyDescent="0.7">
      <c r="G136" s="100"/>
      <c r="I136" s="100"/>
    </row>
    <row r="137" spans="7:9" x14ac:dyDescent="0.7">
      <c r="G137" s="100"/>
      <c r="I137" s="100"/>
    </row>
    <row r="138" spans="7:9" x14ac:dyDescent="0.7">
      <c r="G138" s="100"/>
      <c r="I138" s="100"/>
    </row>
    <row r="139" spans="7:9" x14ac:dyDescent="0.7">
      <c r="G139" s="100"/>
      <c r="I139" s="100"/>
    </row>
    <row r="140" spans="7:9" x14ac:dyDescent="0.7">
      <c r="G140" s="100"/>
      <c r="I140" s="100"/>
    </row>
    <row r="141" spans="7:9" x14ac:dyDescent="0.7">
      <c r="G141" s="100"/>
      <c r="I141" s="100"/>
    </row>
    <row r="142" spans="7:9" x14ac:dyDescent="0.7">
      <c r="G142" s="100"/>
      <c r="I142" s="100"/>
    </row>
    <row r="143" spans="7:9" x14ac:dyDescent="0.7">
      <c r="G143" s="100"/>
      <c r="I143" s="100"/>
    </row>
    <row r="144" spans="7:9" x14ac:dyDescent="0.7">
      <c r="G144" s="100"/>
      <c r="I144" s="100"/>
    </row>
    <row r="145" spans="7:9" x14ac:dyDescent="0.7">
      <c r="G145" s="100"/>
      <c r="I145" s="100"/>
    </row>
    <row r="146" spans="7:9" x14ac:dyDescent="0.7">
      <c r="G146" s="100"/>
      <c r="I146" s="100"/>
    </row>
    <row r="147" spans="7:9" x14ac:dyDescent="0.7">
      <c r="G147" s="100"/>
      <c r="I147" s="100"/>
    </row>
    <row r="148" spans="7:9" x14ac:dyDescent="0.7">
      <c r="G148" s="100"/>
      <c r="I148" s="100"/>
    </row>
    <row r="149" spans="7:9" x14ac:dyDescent="0.7">
      <c r="G149" s="100"/>
      <c r="I149" s="100"/>
    </row>
    <row r="150" spans="7:9" x14ac:dyDescent="0.7">
      <c r="G150" s="100"/>
      <c r="I150" s="100"/>
    </row>
    <row r="151" spans="7:9" x14ac:dyDescent="0.7">
      <c r="G151" s="100"/>
      <c r="I151" s="100"/>
    </row>
    <row r="152" spans="7:9" x14ac:dyDescent="0.7">
      <c r="G152" s="100"/>
      <c r="I152" s="100"/>
    </row>
    <row r="153" spans="7:9" x14ac:dyDescent="0.7">
      <c r="G153" s="100"/>
      <c r="I153" s="100"/>
    </row>
    <row r="154" spans="7:9" x14ac:dyDescent="0.7">
      <c r="G154" s="100"/>
      <c r="I154" s="100"/>
    </row>
    <row r="155" spans="7:9" x14ac:dyDescent="0.7">
      <c r="G155" s="100"/>
      <c r="I155" s="100"/>
    </row>
    <row r="156" spans="7:9" x14ac:dyDescent="0.7">
      <c r="G156" s="100"/>
      <c r="I156" s="100"/>
    </row>
    <row r="157" spans="7:9" x14ac:dyDescent="0.7">
      <c r="G157" s="100"/>
      <c r="I157" s="100"/>
    </row>
    <row r="158" spans="7:9" x14ac:dyDescent="0.7">
      <c r="G158" s="100"/>
      <c r="I158" s="100"/>
    </row>
    <row r="159" spans="7:9" x14ac:dyDescent="0.7">
      <c r="G159" s="100"/>
      <c r="I159" s="100"/>
    </row>
    <row r="160" spans="7:9" x14ac:dyDescent="0.7">
      <c r="G160" s="100"/>
      <c r="I160" s="100"/>
    </row>
    <row r="161" spans="7:9" x14ac:dyDescent="0.7">
      <c r="G161" s="100"/>
      <c r="I161" s="100"/>
    </row>
    <row r="162" spans="7:9" x14ac:dyDescent="0.7">
      <c r="G162" s="100"/>
      <c r="I162" s="100"/>
    </row>
    <row r="163" spans="7:9" x14ac:dyDescent="0.7">
      <c r="G163" s="100"/>
      <c r="I163" s="100"/>
    </row>
    <row r="164" spans="7:9" x14ac:dyDescent="0.7">
      <c r="G164" s="100"/>
      <c r="I164" s="100"/>
    </row>
    <row r="165" spans="7:9" x14ac:dyDescent="0.7">
      <c r="G165" s="100"/>
      <c r="I165" s="100"/>
    </row>
    <row r="166" spans="7:9" x14ac:dyDescent="0.7">
      <c r="G166" s="100"/>
      <c r="I166" s="100"/>
    </row>
    <row r="167" spans="7:9" x14ac:dyDescent="0.7">
      <c r="G167" s="100"/>
      <c r="I167" s="100"/>
    </row>
    <row r="168" spans="7:9" x14ac:dyDescent="0.7">
      <c r="G168" s="100"/>
      <c r="I168" s="100"/>
    </row>
    <row r="169" spans="7:9" x14ac:dyDescent="0.7">
      <c r="G169" s="100"/>
      <c r="I169" s="100"/>
    </row>
    <row r="170" spans="7:9" x14ac:dyDescent="0.7">
      <c r="G170" s="100"/>
      <c r="I170" s="100"/>
    </row>
    <row r="171" spans="7:9" x14ac:dyDescent="0.7">
      <c r="G171" s="100"/>
      <c r="I171" s="100"/>
    </row>
    <row r="172" spans="7:9" x14ac:dyDescent="0.7">
      <c r="G172" s="100"/>
      <c r="I172" s="100"/>
    </row>
    <row r="173" spans="7:9" x14ac:dyDescent="0.7">
      <c r="G173" s="100"/>
      <c r="I173" s="100"/>
    </row>
    <row r="174" spans="7:9" x14ac:dyDescent="0.7">
      <c r="G174" s="100"/>
      <c r="I174" s="100"/>
    </row>
    <row r="175" spans="7:9" x14ac:dyDescent="0.7">
      <c r="G175" s="100"/>
      <c r="I175" s="100"/>
    </row>
    <row r="176" spans="7:9" x14ac:dyDescent="0.7">
      <c r="G176" s="100"/>
      <c r="I176" s="100"/>
    </row>
    <row r="177" spans="7:9" x14ac:dyDescent="0.7">
      <c r="G177" s="100"/>
      <c r="I177" s="100"/>
    </row>
    <row r="178" spans="7:9" x14ac:dyDescent="0.7">
      <c r="G178" s="100"/>
      <c r="I178" s="100"/>
    </row>
    <row r="179" spans="7:9" x14ac:dyDescent="0.7">
      <c r="G179" s="100"/>
      <c r="I179" s="100"/>
    </row>
    <row r="180" spans="7:9" x14ac:dyDescent="0.7">
      <c r="G180" s="100"/>
      <c r="I180" s="100"/>
    </row>
    <row r="181" spans="7:9" x14ac:dyDescent="0.7">
      <c r="G181" s="100"/>
      <c r="I181" s="100"/>
    </row>
    <row r="182" spans="7:9" x14ac:dyDescent="0.7">
      <c r="G182" s="100"/>
      <c r="I182" s="100"/>
    </row>
    <row r="183" spans="7:9" x14ac:dyDescent="0.7">
      <c r="G183" s="100"/>
      <c r="I183" s="100"/>
    </row>
    <row r="184" spans="7:9" x14ac:dyDescent="0.7">
      <c r="G184" s="100"/>
      <c r="I184" s="100"/>
    </row>
    <row r="185" spans="7:9" x14ac:dyDescent="0.7">
      <c r="G185" s="100"/>
      <c r="I185" s="100"/>
    </row>
    <row r="186" spans="7:9" x14ac:dyDescent="0.7">
      <c r="G186" s="100"/>
      <c r="I186" s="100"/>
    </row>
    <row r="187" spans="7:9" x14ac:dyDescent="0.7">
      <c r="G187" s="100"/>
      <c r="I187" s="100"/>
    </row>
    <row r="188" spans="7:9" x14ac:dyDescent="0.7">
      <c r="G188" s="100"/>
      <c r="I188" s="100"/>
    </row>
    <row r="189" spans="7:9" x14ac:dyDescent="0.7">
      <c r="G189" s="100"/>
      <c r="I189" s="100"/>
    </row>
    <row r="190" spans="7:9" x14ac:dyDescent="0.7">
      <c r="G190" s="100"/>
      <c r="I190" s="100"/>
    </row>
    <row r="191" spans="7:9" x14ac:dyDescent="0.7">
      <c r="G191" s="100"/>
      <c r="I191" s="100"/>
    </row>
    <row r="192" spans="7:9" x14ac:dyDescent="0.7">
      <c r="G192" s="100"/>
      <c r="I192" s="100"/>
    </row>
    <row r="193" spans="7:9" x14ac:dyDescent="0.7">
      <c r="G193" s="100"/>
      <c r="I193" s="100"/>
    </row>
    <row r="194" spans="7:9" x14ac:dyDescent="0.7">
      <c r="G194" s="100"/>
      <c r="I194" s="100"/>
    </row>
    <row r="195" spans="7:9" x14ac:dyDescent="0.7">
      <c r="G195" s="100"/>
      <c r="I195" s="100"/>
    </row>
    <row r="196" spans="7:9" x14ac:dyDescent="0.7">
      <c r="G196" s="100"/>
      <c r="I196" s="100"/>
    </row>
    <row r="197" spans="7:9" x14ac:dyDescent="0.7">
      <c r="G197" s="100"/>
      <c r="I197" s="100"/>
    </row>
    <row r="198" spans="7:9" x14ac:dyDescent="0.7">
      <c r="G198" s="100"/>
      <c r="I198" s="100"/>
    </row>
    <row r="199" spans="7:9" x14ac:dyDescent="0.7">
      <c r="G199" s="100"/>
      <c r="I199" s="100"/>
    </row>
    <row r="200" spans="7:9" x14ac:dyDescent="0.7">
      <c r="G200" s="100"/>
      <c r="I200" s="100"/>
    </row>
    <row r="201" spans="7:9" x14ac:dyDescent="0.7">
      <c r="G201" s="100"/>
      <c r="I201" s="100"/>
    </row>
    <row r="202" spans="7:9" x14ac:dyDescent="0.7">
      <c r="G202" s="100"/>
      <c r="I202" s="100"/>
    </row>
    <row r="203" spans="7:9" x14ac:dyDescent="0.7">
      <c r="G203" s="100"/>
      <c r="I203" s="100"/>
    </row>
    <row r="204" spans="7:9" x14ac:dyDescent="0.7">
      <c r="G204" s="100"/>
      <c r="I204" s="100"/>
    </row>
    <row r="205" spans="7:9" x14ac:dyDescent="0.7">
      <c r="G205" s="100"/>
      <c r="I205" s="100"/>
    </row>
    <row r="206" spans="7:9" x14ac:dyDescent="0.7">
      <c r="G206" s="100"/>
      <c r="I206" s="100"/>
    </row>
    <row r="207" spans="7:9" x14ac:dyDescent="0.7">
      <c r="G207" s="100"/>
      <c r="I207" s="100"/>
    </row>
    <row r="208" spans="7:9" x14ac:dyDescent="0.7">
      <c r="G208" s="100"/>
      <c r="I208" s="100"/>
    </row>
    <row r="209" spans="7:9" x14ac:dyDescent="0.7">
      <c r="G209" s="100"/>
      <c r="I209" s="100"/>
    </row>
    <row r="210" spans="7:9" x14ac:dyDescent="0.7">
      <c r="G210" s="100"/>
      <c r="I210" s="100"/>
    </row>
    <row r="211" spans="7:9" x14ac:dyDescent="0.7">
      <c r="G211" s="100"/>
      <c r="I211" s="100"/>
    </row>
    <row r="212" spans="7:9" x14ac:dyDescent="0.7">
      <c r="G212" s="100"/>
      <c r="I212" s="100"/>
    </row>
    <row r="213" spans="7:9" x14ac:dyDescent="0.7">
      <c r="G213" s="100"/>
      <c r="I213" s="100"/>
    </row>
    <row r="214" spans="7:9" x14ac:dyDescent="0.7">
      <c r="G214" s="100"/>
      <c r="I214" s="100"/>
    </row>
    <row r="215" spans="7:9" x14ac:dyDescent="0.7">
      <c r="G215" s="100"/>
      <c r="I215" s="100"/>
    </row>
    <row r="216" spans="7:9" x14ac:dyDescent="0.7">
      <c r="G216" s="100"/>
      <c r="I216" s="100"/>
    </row>
    <row r="217" spans="7:9" x14ac:dyDescent="0.7">
      <c r="G217" s="100"/>
      <c r="I217" s="100"/>
    </row>
    <row r="218" spans="7:9" x14ac:dyDescent="0.7">
      <c r="G218" s="100"/>
      <c r="I218" s="100"/>
    </row>
    <row r="219" spans="7:9" x14ac:dyDescent="0.7">
      <c r="G219" s="100"/>
      <c r="I219" s="100"/>
    </row>
    <row r="220" spans="7:9" x14ac:dyDescent="0.7">
      <c r="G220" s="100"/>
      <c r="I220" s="100"/>
    </row>
    <row r="221" spans="7:9" x14ac:dyDescent="0.7">
      <c r="G221" s="100"/>
      <c r="I221" s="100"/>
    </row>
    <row r="222" spans="7:9" x14ac:dyDescent="0.7">
      <c r="G222" s="100"/>
      <c r="I222" s="100"/>
    </row>
    <row r="223" spans="7:9" x14ac:dyDescent="0.7">
      <c r="G223" s="100"/>
      <c r="I223" s="100"/>
    </row>
    <row r="224" spans="7:9" x14ac:dyDescent="0.7">
      <c r="G224" s="100"/>
      <c r="I224" s="100"/>
    </row>
    <row r="225" spans="7:9" x14ac:dyDescent="0.7">
      <c r="G225" s="100"/>
      <c r="I225" s="100"/>
    </row>
    <row r="226" spans="7:9" x14ac:dyDescent="0.7">
      <c r="G226" s="100"/>
      <c r="I226" s="100"/>
    </row>
    <row r="227" spans="7:9" x14ac:dyDescent="0.7">
      <c r="G227" s="100"/>
      <c r="I227" s="100"/>
    </row>
    <row r="228" spans="7:9" x14ac:dyDescent="0.7">
      <c r="G228" s="100"/>
      <c r="I228" s="100"/>
    </row>
    <row r="229" spans="7:9" x14ac:dyDescent="0.7">
      <c r="G229" s="100"/>
      <c r="I229" s="100"/>
    </row>
    <row r="230" spans="7:9" x14ac:dyDescent="0.7">
      <c r="G230" s="100"/>
      <c r="I230" s="100"/>
    </row>
    <row r="231" spans="7:9" x14ac:dyDescent="0.7">
      <c r="G231" s="100"/>
      <c r="I231" s="100"/>
    </row>
    <row r="232" spans="7:9" x14ac:dyDescent="0.7">
      <c r="G232" s="100"/>
      <c r="I232" s="100"/>
    </row>
    <row r="233" spans="7:9" x14ac:dyDescent="0.7">
      <c r="G233" s="100"/>
      <c r="I233" s="100"/>
    </row>
    <row r="234" spans="7:9" x14ac:dyDescent="0.7">
      <c r="G234" s="100"/>
      <c r="I234" s="100"/>
    </row>
    <row r="235" spans="7:9" x14ac:dyDescent="0.7">
      <c r="G235" s="100"/>
      <c r="I235" s="100"/>
    </row>
    <row r="236" spans="7:9" x14ac:dyDescent="0.7">
      <c r="G236" s="100"/>
      <c r="I236" s="100"/>
    </row>
    <row r="237" spans="7:9" x14ac:dyDescent="0.7">
      <c r="G237" s="100"/>
      <c r="I237" s="100"/>
    </row>
    <row r="238" spans="7:9" x14ac:dyDescent="0.7">
      <c r="G238" s="100"/>
      <c r="I238" s="100"/>
    </row>
    <row r="239" spans="7:9" x14ac:dyDescent="0.7">
      <c r="G239" s="100"/>
      <c r="I239" s="100"/>
    </row>
    <row r="240" spans="7:9" x14ac:dyDescent="0.7">
      <c r="G240" s="100"/>
      <c r="I240" s="100"/>
    </row>
    <row r="241" spans="7:9" x14ac:dyDescent="0.7">
      <c r="G241" s="100"/>
      <c r="I241" s="100"/>
    </row>
    <row r="242" spans="7:9" x14ac:dyDescent="0.7">
      <c r="G242" s="100"/>
      <c r="I242" s="100"/>
    </row>
    <row r="243" spans="7:9" x14ac:dyDescent="0.7">
      <c r="G243" s="100"/>
      <c r="I243" s="100"/>
    </row>
    <row r="244" spans="7:9" x14ac:dyDescent="0.7">
      <c r="G244" s="100"/>
      <c r="I244" s="100"/>
    </row>
    <row r="245" spans="7:9" x14ac:dyDescent="0.7">
      <c r="G245" s="100"/>
      <c r="I245" s="100"/>
    </row>
    <row r="246" spans="7:9" x14ac:dyDescent="0.7">
      <c r="G246" s="100"/>
      <c r="I246" s="100"/>
    </row>
    <row r="247" spans="7:9" x14ac:dyDescent="0.7">
      <c r="G247" s="100"/>
      <c r="I247" s="100"/>
    </row>
    <row r="248" spans="7:9" x14ac:dyDescent="0.7">
      <c r="G248" s="100"/>
      <c r="I248" s="100"/>
    </row>
    <row r="249" spans="7:9" x14ac:dyDescent="0.7">
      <c r="G249" s="100"/>
      <c r="I249" s="100"/>
    </row>
    <row r="250" spans="7:9" x14ac:dyDescent="0.7">
      <c r="G250" s="100"/>
      <c r="I250" s="100"/>
    </row>
    <row r="251" spans="7:9" x14ac:dyDescent="0.7">
      <c r="G251" s="100"/>
      <c r="I251" s="100"/>
    </row>
    <row r="252" spans="7:9" x14ac:dyDescent="0.7">
      <c r="G252" s="100"/>
      <c r="I252" s="100"/>
    </row>
    <row r="253" spans="7:9" x14ac:dyDescent="0.7">
      <c r="G253" s="100"/>
      <c r="I253" s="100"/>
    </row>
    <row r="254" spans="7:9" x14ac:dyDescent="0.7">
      <c r="G254" s="100"/>
      <c r="I254" s="100"/>
    </row>
    <row r="255" spans="7:9" x14ac:dyDescent="0.7">
      <c r="G255" s="100"/>
      <c r="I255" s="100"/>
    </row>
    <row r="256" spans="7:9" x14ac:dyDescent="0.7">
      <c r="G256" s="100"/>
      <c r="I256" s="100"/>
    </row>
    <row r="257" spans="7:9" x14ac:dyDescent="0.7">
      <c r="G257" s="100"/>
      <c r="I257" s="100"/>
    </row>
    <row r="258" spans="7:9" x14ac:dyDescent="0.7">
      <c r="G258" s="100"/>
      <c r="I258" s="100"/>
    </row>
    <row r="259" spans="7:9" x14ac:dyDescent="0.7">
      <c r="G259" s="100"/>
      <c r="I259" s="100"/>
    </row>
    <row r="260" spans="7:9" x14ac:dyDescent="0.7">
      <c r="G260" s="100"/>
      <c r="I260" s="100"/>
    </row>
    <row r="261" spans="7:9" x14ac:dyDescent="0.7">
      <c r="G261" s="100"/>
      <c r="I261" s="100"/>
    </row>
    <row r="262" spans="7:9" x14ac:dyDescent="0.7">
      <c r="G262" s="100"/>
      <c r="I262" s="100"/>
    </row>
    <row r="263" spans="7:9" x14ac:dyDescent="0.7">
      <c r="G263" s="100"/>
      <c r="I263" s="100"/>
    </row>
    <row r="264" spans="7:9" x14ac:dyDescent="0.7">
      <c r="G264" s="100"/>
      <c r="I264" s="100"/>
    </row>
    <row r="265" spans="7:9" x14ac:dyDescent="0.7">
      <c r="G265" s="100"/>
      <c r="I265" s="100"/>
    </row>
    <row r="266" spans="7:9" x14ac:dyDescent="0.7">
      <c r="G266" s="100"/>
      <c r="I266" s="100"/>
    </row>
    <row r="267" spans="7:9" x14ac:dyDescent="0.7">
      <c r="G267" s="100"/>
      <c r="I267" s="100"/>
    </row>
    <row r="268" spans="7:9" x14ac:dyDescent="0.7">
      <c r="G268" s="100"/>
      <c r="I268" s="100"/>
    </row>
    <row r="269" spans="7:9" x14ac:dyDescent="0.7">
      <c r="G269" s="100"/>
      <c r="I269" s="100"/>
    </row>
    <row r="270" spans="7:9" x14ac:dyDescent="0.7">
      <c r="G270" s="100"/>
      <c r="I270" s="100"/>
    </row>
    <row r="271" spans="7:9" x14ac:dyDescent="0.7">
      <c r="G271" s="100"/>
      <c r="I271" s="100"/>
    </row>
  </sheetData>
  <sheetProtection formatCells="0" formatColumns="0" formatRows="0" insertColumns="0" insertRows="0" insertHyperlinks="0" deleteColumns="0" deleteRows="0" sort="0" autoFilter="0" pivotTables="0"/>
  <mergeCells count="7">
    <mergeCell ref="F8:H8"/>
    <mergeCell ref="J8:L8"/>
    <mergeCell ref="A1:L1"/>
    <mergeCell ref="A2:L2"/>
    <mergeCell ref="A3:L3"/>
    <mergeCell ref="J7:L7"/>
    <mergeCell ref="F7:H7"/>
  </mergeCells>
  <phoneticPr fontId="0" type="noConversion"/>
  <pageMargins left="0.66929133858267698" right="0.24" top="0.66929133858267698" bottom="0.25" header="0.39370078740157499" footer="0.25"/>
  <pageSetup paperSize="9" scale="75" firstPageNumber="8" orientation="portrait" useFirstPageNumber="1" r:id="rId1"/>
  <headerFooter alignWithMargins="0">
    <oddHeader>&amp;C&amp;"Angsana New,Bold"&amp;P</oddHeader>
    <oddFooter>&amp;LNotes to the financial statements are an integral part of this interim financial statements.</oddFooter>
  </headerFooter>
  <rowBreaks count="1" manualBreakCount="1">
    <brk id="39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5</vt:i4>
      </vt:variant>
      <vt:variant>
        <vt:lpstr>ช่วงที่มีชื่อ</vt:lpstr>
      </vt:variant>
      <vt:variant>
        <vt:i4>7</vt:i4>
      </vt:variant>
    </vt:vector>
  </HeadingPairs>
  <TitlesOfParts>
    <vt:vector size="12" baseType="lpstr">
      <vt:lpstr>BS</vt:lpstr>
      <vt:lpstr>PL 3m</vt:lpstr>
      <vt:lpstr>CE-Conso</vt:lpstr>
      <vt:lpstr>CE-Separate</vt:lpstr>
      <vt:lpstr>CF</vt:lpstr>
      <vt:lpstr>BS!Print_Area</vt:lpstr>
      <vt:lpstr>'CE-Conso'!Print_Area</vt:lpstr>
      <vt:lpstr>'CE-Separate'!Print_Area</vt:lpstr>
      <vt:lpstr>CF!Print_Area</vt:lpstr>
      <vt:lpstr>'PL 3m'!Print_Area</vt:lpstr>
      <vt:lpstr>BS!Print_Titles</vt:lpstr>
      <vt:lpstr>CF!Print_Titles</vt:lpstr>
    </vt:vector>
  </TitlesOfParts>
  <Company>SK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Nok</dc:creator>
  <cp:lastModifiedBy>ACER</cp:lastModifiedBy>
  <cp:revision/>
  <cp:lastPrinted>2022-05-09T04:47:38Z</cp:lastPrinted>
  <dcterms:created xsi:type="dcterms:W3CDTF">2000-10-30T05:03:03Z</dcterms:created>
  <dcterms:modified xsi:type="dcterms:W3CDTF">2022-05-09T05:10:56Z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VID12551BDF">
    <vt:lpwstr/>
  </property>
  <property fmtid="{D5CDD505-2E9C-101B-9397-08002B2CF9AE}" pid="3" name="IVIDE7418E5">
    <vt:lpwstr/>
  </property>
  <property fmtid="{D5CDD505-2E9C-101B-9397-08002B2CF9AE}" pid="4" name="IVID1A5315DD">
    <vt:lpwstr/>
  </property>
  <property fmtid="{D5CDD505-2E9C-101B-9397-08002B2CF9AE}" pid="5" name="IVID17351601">
    <vt:lpwstr/>
  </property>
  <property fmtid="{D5CDD505-2E9C-101B-9397-08002B2CF9AE}" pid="6" name="IVID89541B32">
    <vt:lpwstr/>
  </property>
  <property fmtid="{D5CDD505-2E9C-101B-9397-08002B2CF9AE}" pid="7" name="IVID27444CE4">
    <vt:lpwstr/>
  </property>
  <property fmtid="{D5CDD505-2E9C-101B-9397-08002B2CF9AE}" pid="8" name="IVID2C4E16DE">
    <vt:lpwstr/>
  </property>
  <property fmtid="{D5CDD505-2E9C-101B-9397-08002B2CF9AE}" pid="9" name="IVID1E4F12E8">
    <vt:lpwstr/>
  </property>
  <property fmtid="{D5CDD505-2E9C-101B-9397-08002B2CF9AE}" pid="10" name="IVID425812E9">
    <vt:lpwstr/>
  </property>
  <property fmtid="{D5CDD505-2E9C-101B-9397-08002B2CF9AE}" pid="11" name="IVID430B1CD4">
    <vt:lpwstr/>
  </property>
  <property fmtid="{D5CDD505-2E9C-101B-9397-08002B2CF9AE}" pid="12" name="IVID103A18E1">
    <vt:lpwstr/>
  </property>
  <property fmtid="{D5CDD505-2E9C-101B-9397-08002B2CF9AE}" pid="13" name="IVID205A13F7">
    <vt:lpwstr/>
  </property>
  <property fmtid="{D5CDD505-2E9C-101B-9397-08002B2CF9AE}" pid="14" name="IVID1D1C1308">
    <vt:lpwstr/>
  </property>
  <property fmtid="{D5CDD505-2E9C-101B-9397-08002B2CF9AE}" pid="15" name="IVIDC1B13DC">
    <vt:lpwstr/>
  </property>
  <property fmtid="{D5CDD505-2E9C-101B-9397-08002B2CF9AE}" pid="16" name="IVID57209FA">
    <vt:lpwstr/>
  </property>
  <property fmtid="{D5CDD505-2E9C-101B-9397-08002B2CF9AE}" pid="17" name="IVID1E4C15D5">
    <vt:lpwstr/>
  </property>
  <property fmtid="{D5CDD505-2E9C-101B-9397-08002B2CF9AE}" pid="18" name="IVIDC85034A1">
    <vt:lpwstr/>
  </property>
  <property fmtid="{D5CDD505-2E9C-101B-9397-08002B2CF9AE}" pid="19" name="IVID253A13EA">
    <vt:lpwstr/>
  </property>
  <property fmtid="{D5CDD505-2E9C-101B-9397-08002B2CF9AE}" pid="20" name="IVIDB4A17EF">
    <vt:lpwstr/>
  </property>
  <property fmtid="{D5CDD505-2E9C-101B-9397-08002B2CF9AE}" pid="21" name="IVID29670FEB">
    <vt:lpwstr/>
  </property>
  <property fmtid="{D5CDD505-2E9C-101B-9397-08002B2CF9AE}" pid="22" name="IVID1E4617EE">
    <vt:lpwstr/>
  </property>
  <property fmtid="{D5CDD505-2E9C-101B-9397-08002B2CF9AE}" pid="23" name="IVID2F2D16D9">
    <vt:lpwstr/>
  </property>
  <property fmtid="{D5CDD505-2E9C-101B-9397-08002B2CF9AE}" pid="24" name="IVID3986B742">
    <vt:lpwstr/>
  </property>
  <property fmtid="{D5CDD505-2E9C-101B-9397-08002B2CF9AE}" pid="25" name="IVID8752659">
    <vt:lpwstr/>
  </property>
  <property fmtid="{D5CDD505-2E9C-101B-9397-08002B2CF9AE}" pid="26" name="IVID40048AEB">
    <vt:lpwstr/>
  </property>
  <property fmtid="{D5CDD505-2E9C-101B-9397-08002B2CF9AE}" pid="27" name="IVIDBFEBCA47">
    <vt:lpwstr/>
  </property>
  <property fmtid="{D5CDD505-2E9C-101B-9397-08002B2CF9AE}" pid="28" name="IVIDE869F92E">
    <vt:lpwstr/>
  </property>
  <property fmtid="{D5CDD505-2E9C-101B-9397-08002B2CF9AE}" pid="29" name="IVID388E71CB">
    <vt:lpwstr/>
  </property>
  <property fmtid="{D5CDD505-2E9C-101B-9397-08002B2CF9AE}" pid="30" name="IVIDE4973558">
    <vt:lpwstr/>
  </property>
  <property fmtid="{D5CDD505-2E9C-101B-9397-08002B2CF9AE}" pid="31" name="IVID346013FA">
    <vt:lpwstr/>
  </property>
  <property fmtid="{D5CDD505-2E9C-101B-9397-08002B2CF9AE}" pid="32" name="IVIDE0538866">
    <vt:lpwstr/>
  </property>
  <property fmtid="{D5CDD505-2E9C-101B-9397-08002B2CF9AE}" pid="33" name="IVIDACE0124D">
    <vt:lpwstr/>
  </property>
  <property fmtid="{D5CDD505-2E9C-101B-9397-08002B2CF9AE}" pid="34" name="IVIDC41A9CA6">
    <vt:lpwstr/>
  </property>
  <property fmtid="{D5CDD505-2E9C-101B-9397-08002B2CF9AE}" pid="35" name="IVID8A66527D">
    <vt:lpwstr/>
  </property>
</Properties>
</file>