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jhsa\Desktop\TH\"/>
    </mc:Choice>
  </mc:AlternateContent>
  <xr:revisionPtr revIDLastSave="0" documentId="13_ncr:1_{7E294B9D-B6E1-4018-B0EC-208378F32E92}" xr6:coauthVersionLast="41" xr6:coauthVersionMax="41" xr10:uidLastSave="{00000000-0000-0000-0000-000000000000}"/>
  <bookViews>
    <workbookView xWindow="-120" yWindow="-120" windowWidth="19440" windowHeight="10590" tabRatio="680" activeTab="4" xr2:uid="{00000000-000D-0000-FFFF-FFFF00000000}"/>
  </bookViews>
  <sheets>
    <sheet name="BS" sheetId="69" r:id="rId1"/>
    <sheet name="PL 3m" sheetId="82" r:id="rId2"/>
    <sheet name="CE-Conso" sheetId="80" r:id="rId3"/>
    <sheet name="CE-Separate" sheetId="81" r:id="rId4"/>
    <sheet name="CF" sheetId="74" r:id="rId5"/>
  </sheets>
  <externalReferences>
    <externalReference r:id="rId6"/>
  </externalReferences>
  <definedNames>
    <definedName name="_xlnm.Print_Area" localSheetId="0">BS!$A$1:$O$80</definedName>
    <definedName name="_xlnm.Print_Area" localSheetId="2">'CE-Conso'!$A$1:$S$51</definedName>
    <definedName name="_xlnm.Print_Area" localSheetId="3">'CE-Separate'!$A$1:$M$44</definedName>
    <definedName name="_xlnm.Print_Area" localSheetId="4" xml:space="preserve">                            CF!$A$1:$L$75</definedName>
    <definedName name="_xlnm.Print_Area" localSheetId="1">'PL 3m'!$A$1:$K$43</definedName>
    <definedName name="_xlnm.Print_Titles" localSheetId="0">BS!$1:$8</definedName>
    <definedName name="_xlnm.Print_Titles" localSheetId="4">CF!$1:$9</definedName>
  </definedNames>
  <calcPr calcId="181029"/>
</workbook>
</file>

<file path=xl/calcChain.xml><?xml version="1.0" encoding="utf-8"?>
<calcChain xmlns="http://schemas.openxmlformats.org/spreadsheetml/2006/main">
  <c r="J60" i="74" l="1"/>
  <c r="H60" i="74"/>
  <c r="F60" i="74"/>
  <c r="I15" i="82" l="1"/>
  <c r="L25" i="74" l="1"/>
  <c r="Q15" i="80" l="1"/>
  <c r="E40" i="82"/>
  <c r="L70" i="74" l="1"/>
  <c r="L66" i="74"/>
  <c r="L58" i="74"/>
  <c r="L57" i="74"/>
  <c r="L56" i="74"/>
  <c r="L55" i="74"/>
  <c r="L52" i="74"/>
  <c r="L49" i="74"/>
  <c r="L50" i="74"/>
  <c r="L45" i="74"/>
  <c r="L44" i="74"/>
  <c r="L42" i="74"/>
  <c r="L41" i="74"/>
  <c r="L39" i="74"/>
  <c r="L38" i="74"/>
  <c r="L37" i="74"/>
  <c r="L36" i="74"/>
  <c r="L35" i="74"/>
  <c r="L34" i="74"/>
  <c r="L29" i="74"/>
  <c r="L28" i="74"/>
  <c r="L26" i="74"/>
  <c r="L22" i="74"/>
  <c r="L20" i="74"/>
  <c r="L19" i="74"/>
  <c r="L17" i="74"/>
  <c r="L16" i="74"/>
  <c r="L14" i="74"/>
  <c r="L13" i="74"/>
  <c r="H62" i="74"/>
  <c r="L60" i="74" l="1"/>
  <c r="M12" i="81"/>
  <c r="M32" i="81" l="1"/>
  <c r="Q37" i="80" l="1"/>
  <c r="O13" i="80"/>
  <c r="S13" i="80" s="1"/>
  <c r="O33" i="80"/>
  <c r="S33" i="80" s="1"/>
  <c r="K16" i="80"/>
  <c r="G40" i="82"/>
  <c r="O19" i="69" l="1"/>
  <c r="M19" i="69"/>
  <c r="K19" i="69"/>
  <c r="I19" i="69"/>
  <c r="O53" i="69"/>
  <c r="M53" i="69"/>
  <c r="K53" i="69"/>
  <c r="I53" i="69"/>
  <c r="K35" i="81" l="1"/>
  <c r="Q17" i="80"/>
  <c r="M37" i="80"/>
  <c r="Q48" i="80"/>
  <c r="M48" i="80"/>
  <c r="K48" i="80"/>
  <c r="I48" i="80"/>
  <c r="G48" i="80"/>
  <c r="E48" i="80"/>
  <c r="O46" i="80"/>
  <c r="O48" i="80" s="1"/>
  <c r="S46" i="80" l="1"/>
  <c r="S48" i="80" s="1"/>
  <c r="K15" i="81"/>
  <c r="M30" i="69" l="1"/>
  <c r="I20" i="82"/>
  <c r="O27" i="80"/>
  <c r="S27" i="80" s="1"/>
  <c r="S29" i="80" s="1"/>
  <c r="I61" i="69"/>
  <c r="M61" i="69"/>
  <c r="K39" i="81"/>
  <c r="M39" i="81" s="1"/>
  <c r="K40" i="80"/>
  <c r="K42" i="80" s="1"/>
  <c r="K49" i="80" s="1"/>
  <c r="J74" i="74"/>
  <c r="E15" i="82"/>
  <c r="E37" i="80"/>
  <c r="G37" i="80"/>
  <c r="I37" i="80"/>
  <c r="I16" i="81"/>
  <c r="K15" i="82"/>
  <c r="K20" i="82"/>
  <c r="G15" i="82"/>
  <c r="G20" i="82"/>
  <c r="A3" i="81"/>
  <c r="A3" i="74"/>
  <c r="I29" i="82"/>
  <c r="I30" i="82" s="1"/>
  <c r="E29" i="82"/>
  <c r="E30" i="82" s="1"/>
  <c r="G29" i="82"/>
  <c r="G30" i="82" s="1"/>
  <c r="A3" i="80"/>
  <c r="K29" i="82"/>
  <c r="K30" i="82" s="1"/>
  <c r="J71" i="74"/>
  <c r="K21" i="80"/>
  <c r="K23" i="80" s="1"/>
  <c r="K29" i="80"/>
  <c r="K20" i="81"/>
  <c r="K22" i="81" s="1"/>
  <c r="K29" i="81" s="1"/>
  <c r="K28" i="81"/>
  <c r="O75" i="69"/>
  <c r="O77" i="69" s="1"/>
  <c r="K75" i="69"/>
  <c r="K77" i="69" s="1"/>
  <c r="F74" i="74"/>
  <c r="G36" i="81"/>
  <c r="G41" i="81"/>
  <c r="G42" i="81" s="1"/>
  <c r="G43" i="81" s="1"/>
  <c r="G28" i="81"/>
  <c r="G22" i="81"/>
  <c r="G16" i="81"/>
  <c r="O22" i="80"/>
  <c r="S22" i="80" s="1"/>
  <c r="O41" i="80"/>
  <c r="S41" i="80" s="1"/>
  <c r="M42" i="80"/>
  <c r="M49" i="80" s="1"/>
  <c r="G42" i="80"/>
  <c r="G49" i="80" s="1"/>
  <c r="M29" i="80"/>
  <c r="M23" i="80"/>
  <c r="M17" i="80"/>
  <c r="G29" i="80"/>
  <c r="G23" i="80"/>
  <c r="G17" i="80"/>
  <c r="M26" i="81"/>
  <c r="M28" i="81" s="1"/>
  <c r="M19" i="81"/>
  <c r="M40" i="81"/>
  <c r="M21" i="81"/>
  <c r="I41" i="81"/>
  <c r="I42" i="81" s="1"/>
  <c r="I43" i="81" s="1"/>
  <c r="I36" i="81"/>
  <c r="E41" i="81"/>
  <c r="E42" i="81" s="1"/>
  <c r="E36" i="81"/>
  <c r="I28" i="81"/>
  <c r="E28" i="81"/>
  <c r="I22" i="81"/>
  <c r="E22" i="81"/>
  <c r="E29" i="81" s="1"/>
  <c r="E16" i="81"/>
  <c r="I17" i="80"/>
  <c r="Q23" i="80"/>
  <c r="Q29" i="80"/>
  <c r="I29" i="80"/>
  <c r="E29" i="80"/>
  <c r="I23" i="80"/>
  <c r="E23" i="80"/>
  <c r="E17" i="80"/>
  <c r="O20" i="80"/>
  <c r="S20" i="80" s="1"/>
  <c r="Q42" i="80"/>
  <c r="Q49" i="80" s="1"/>
  <c r="Q50" i="80" s="1"/>
  <c r="I42" i="80"/>
  <c r="I49" i="80" s="1"/>
  <c r="E42" i="80"/>
  <c r="E49" i="80" s="1"/>
  <c r="K30" i="69"/>
  <c r="O30" i="69"/>
  <c r="K61" i="69"/>
  <c r="O61" i="69"/>
  <c r="F71" i="74"/>
  <c r="L71" i="74"/>
  <c r="H71" i="74"/>
  <c r="E43" i="81" l="1"/>
  <c r="Q30" i="80"/>
  <c r="Q31" i="80" s="1"/>
  <c r="I76" i="69" s="1"/>
  <c r="E30" i="81"/>
  <c r="O21" i="80"/>
  <c r="S21" i="80" s="1"/>
  <c r="S23" i="80" s="1"/>
  <c r="S30" i="80" s="1"/>
  <c r="G30" i="80"/>
  <c r="G31" i="80" s="1"/>
  <c r="O40" i="80"/>
  <c r="S40" i="80" s="1"/>
  <c r="K21" i="82"/>
  <c r="L11" i="74" s="1"/>
  <c r="L32" i="74" s="1"/>
  <c r="L43" i="74" s="1"/>
  <c r="L47" i="74" s="1"/>
  <c r="L73" i="74" s="1"/>
  <c r="L75" i="74" s="1"/>
  <c r="I21" i="82"/>
  <c r="J11" i="74" s="1"/>
  <c r="M62" i="69"/>
  <c r="I62" i="69"/>
  <c r="M31" i="69"/>
  <c r="I29" i="81"/>
  <c r="I30" i="81" s="1"/>
  <c r="K41" i="81"/>
  <c r="K42" i="81" s="1"/>
  <c r="E30" i="80"/>
  <c r="E31" i="80" s="1"/>
  <c r="E50" i="80" s="1"/>
  <c r="G29" i="81"/>
  <c r="G30" i="81" s="1"/>
  <c r="M41" i="81"/>
  <c r="M42" i="81" s="1"/>
  <c r="M20" i="81"/>
  <c r="M22" i="81" s="1"/>
  <c r="M29" i="81" s="1"/>
  <c r="S42" i="80"/>
  <c r="S49" i="80" s="1"/>
  <c r="M30" i="80"/>
  <c r="M31" i="80" s="1"/>
  <c r="I30" i="80"/>
  <c r="I31" i="80" s="1"/>
  <c r="K30" i="80"/>
  <c r="O29" i="80"/>
  <c r="G21" i="82"/>
  <c r="G23" i="82" s="1"/>
  <c r="G36" i="82" s="1"/>
  <c r="G34" i="82" s="1"/>
  <c r="O62" i="69"/>
  <c r="O78" i="69" s="1"/>
  <c r="O31" i="69"/>
  <c r="K62" i="69"/>
  <c r="K78" i="69" s="1"/>
  <c r="K31" i="69"/>
  <c r="M50" i="80" l="1"/>
  <c r="I74" i="69"/>
  <c r="K35" i="80"/>
  <c r="G43" i="82"/>
  <c r="O23" i="80"/>
  <c r="O30" i="80" s="1"/>
  <c r="K23" i="82"/>
  <c r="K43" i="82" s="1"/>
  <c r="O42" i="80"/>
  <c r="O49" i="80" s="1"/>
  <c r="G50" i="80"/>
  <c r="I72" i="69"/>
  <c r="I50" i="80"/>
  <c r="I69" i="69"/>
  <c r="J32" i="74"/>
  <c r="J43" i="74" s="1"/>
  <c r="J47" i="74" s="1"/>
  <c r="J73" i="74" s="1"/>
  <c r="J75" i="74" s="1"/>
  <c r="I23" i="82"/>
  <c r="I43" i="82" s="1"/>
  <c r="M72" i="69"/>
  <c r="M69" i="69"/>
  <c r="H11" i="74"/>
  <c r="H32" i="74" s="1"/>
  <c r="H43" i="74" s="1"/>
  <c r="H47" i="74" s="1"/>
  <c r="H73" i="74" s="1"/>
  <c r="H75" i="74" s="1"/>
  <c r="L80" i="74"/>
  <c r="L81" i="74" s="1"/>
  <c r="G31" i="82"/>
  <c r="G41" i="82" s="1"/>
  <c r="G39" i="82" s="1"/>
  <c r="O16" i="80"/>
  <c r="K31" i="82" l="1"/>
  <c r="K34" i="81" s="1"/>
  <c r="K36" i="81" s="1"/>
  <c r="K43" i="81" s="1"/>
  <c r="I31" i="82"/>
  <c r="K14" i="81" s="1"/>
  <c r="K16" i="81" s="1"/>
  <c r="K30" i="81" s="1"/>
  <c r="M73" i="69" s="1"/>
  <c r="M35" i="81"/>
  <c r="M15" i="81"/>
  <c r="S16" i="80"/>
  <c r="M14" i="81" l="1"/>
  <c r="M16" i="81" s="1"/>
  <c r="M30" i="81" s="1"/>
  <c r="M75" i="69"/>
  <c r="M77" i="69" s="1"/>
  <c r="M78" i="69" s="1"/>
  <c r="M34" i="81"/>
  <c r="M36" i="81" s="1"/>
  <c r="M43" i="81" l="1"/>
  <c r="E20" i="82" l="1"/>
  <c r="E21" i="82" s="1"/>
  <c r="E23" i="82" l="1"/>
  <c r="F11" i="74"/>
  <c r="F32" i="74" s="1"/>
  <c r="F43" i="74" l="1"/>
  <c r="E31" i="82"/>
  <c r="E41" i="82" s="1"/>
  <c r="E39" i="82" s="1"/>
  <c r="E36" i="82"/>
  <c r="E34" i="82" s="1"/>
  <c r="K15" i="80" l="1"/>
  <c r="K17" i="80" s="1"/>
  <c r="K31" i="80" s="1"/>
  <c r="I73" i="69" s="1"/>
  <c r="E43" i="82"/>
  <c r="F47" i="74"/>
  <c r="F73" i="74" s="1"/>
  <c r="F75" i="74" s="1"/>
  <c r="O15" i="80" l="1"/>
  <c r="S15" i="80" s="1"/>
  <c r="O35" i="80"/>
  <c r="O17" i="80" l="1"/>
  <c r="O31" i="80" s="1"/>
  <c r="S17" i="80"/>
  <c r="S31" i="80" s="1"/>
  <c r="S35" i="80"/>
  <c r="I30" i="69" l="1"/>
  <c r="I31" i="69" s="1"/>
  <c r="K36" i="80" l="1"/>
  <c r="O36" i="80" l="1"/>
  <c r="K37" i="80"/>
  <c r="K50" i="80" l="1"/>
  <c r="I75" i="69" s="1"/>
  <c r="S36" i="80"/>
  <c r="S37" i="80" s="1"/>
  <c r="S50" i="80" s="1"/>
  <c r="O37" i="80"/>
  <c r="O50" i="80" s="1"/>
  <c r="I77" i="69" l="1"/>
  <c r="I78" i="69" l="1"/>
</calcChain>
</file>

<file path=xl/sharedStrings.xml><?xml version="1.0" encoding="utf-8"?>
<sst xmlns="http://schemas.openxmlformats.org/spreadsheetml/2006/main" count="324" uniqueCount="192">
  <si>
    <t>บริษัท โรงพยาบาลราชธานี จำกัด (มหาชน) และบริษัทย่อย</t>
  </si>
  <si>
    <t>งบแสดงฐานะการเงิน</t>
  </si>
  <si>
    <t>งบการเงินรวม</t>
  </si>
  <si>
    <t>งบการเงินเฉพาะกิจการ</t>
  </si>
  <si>
    <t>หมายเหตุ</t>
  </si>
  <si>
    <t>ยังไม่ได้ตรวจสอบ</t>
  </si>
  <si>
    <t>ตรวจสอบแล้ว</t>
  </si>
  <si>
    <t>สอบทานแล้ว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</si>
  <si>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</si>
  <si>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</si>
  <si>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</si>
  <si>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เงินลงทุนชั่วคราว</t>
  </si>
  <si>
    <t>สินค้าคงเหลือ</t>
  </si>
  <si>
    <t>เงินให้กู้ยืมระยะสั้นแก่บริษัทย่อย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</si>
  <si>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</si>
  <si>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</si>
  <si>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</si>
  <si>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</si>
  <si>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>เงินลงทุนระยะยาวอื่น</t>
  </si>
  <si>
    <t xml:space="preserve">ที่ดิน อาคารและอุปกรณ์ </t>
  </si>
  <si>
    <t>ค่าความนิยม</t>
  </si>
  <si>
    <t>สินทรัพย์ไม่มีตัวตน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</si>
  <si>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</si>
  <si>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</si>
  <si>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</si>
  <si>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</si>
  <si>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</si>
  <si>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</si>
  <si>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ส่วนของเงินกู้ยืมระยะยาวที่ถึงกำหนดชำระภายในหนึ่งปี</t>
  </si>
  <si>
    <t>ส่วนของหนี้สินภายใต้สัญญาเช่าการเงิน</t>
  </si>
  <si>
    <t>ที่ถึงกำหนดชำระภายในหนึ่งปี</t>
  </si>
  <si>
    <t>ภาษีเงินได้ค้างจ่าย</t>
  </si>
  <si>
    <t>รวมหนี้สินหมุนเวียน</t>
  </si>
  <si>
    <t>หนี้สินไม่หมุนเวียน</t>
  </si>
  <si>
    <t>หนี้สินภายใต้สัญญาเช่าการเงิน</t>
  </si>
  <si>
    <t>รวมหนี้สินไม่หมุนเวียน</t>
  </si>
  <si>
    <t xml:space="preserve">รวมหนี้สิน </t>
  </si>
  <si>
    <t>ส่วนของผู้ถือหุ้น</t>
  </si>
  <si>
    <t>ทุนเรือนหุ้น</t>
  </si>
  <si>
    <t xml:space="preserve">     ทุนจดทะเบียน</t>
  </si>
  <si>
    <t xml:space="preserve">   หุ้นสามัญ   300,000,000 หุ้น  มูลค่าหุ้นละ   1.00 บาท</t>
  </si>
  <si>
    <t xml:space="preserve">     ทุนที่ออกและชำระแล้ว</t>
  </si>
  <si>
    <t>ส่วนเกินมูลค่าหุ้นสามัญ</t>
  </si>
  <si>
    <t>กำไรสะสม</t>
  </si>
  <si>
    <t xml:space="preserve">     จัดสรรแล้ว</t>
  </si>
  <si>
    <t xml:space="preserve">         </t>
  </si>
  <si>
    <t xml:space="preserve">   ทุนสำรองตามกฎหมาย</t>
  </si>
  <si>
    <t xml:space="preserve">     ยังไม่ได้จัดสรร</t>
  </si>
  <si>
    <t>องค์ประกอบอื่นของส่วนของผู้ถือหุ้น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</si>
  <si>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</si>
  <si>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</si>
  <si>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</si>
  <si>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</t>
  </si>
  <si>
    <t>รายได้</t>
  </si>
  <si>
    <t>รายได้จากกิจการโรงพยาบาล</t>
  </si>
  <si>
    <t>รายได้อื่น</t>
  </si>
  <si>
    <t>รวมรายได้</t>
  </si>
  <si>
    <t>ค่าใช้จ่าย</t>
  </si>
  <si>
    <t>ต้นทุนกิจการโรงพยาบาล</t>
  </si>
  <si>
    <t>ค่าใช้จ่ายในการบริหาร</t>
  </si>
  <si>
    <t>ต้นทุนทางการเงิน</t>
  </si>
  <si>
    <t>รวมค่าใช้จ่าย</t>
  </si>
  <si>
    <t>กำไรก่อนค่าใช้จ่ายภาษีเงินได้</t>
  </si>
  <si>
    <t>(ค่าใช้จ่าย)รายได้ภาษีเงินได้</t>
  </si>
  <si>
    <t>กำไร(ขาดทุน)เบ็ดเสร็จอื่น</t>
  </si>
  <si>
    <t>รายการที่จะไม่ถูกจัดประเภทใหม่ไว้ในกำไรหรือขาดทุนในภายหลัง</t>
  </si>
  <si>
    <t>รวมรายการที่จะไม่ถูกจัดประเภทใหม่ไว้ในกำไรหรือขาดทุน</t>
  </si>
  <si>
    <t xml:space="preserve">   ในภายหลัง - สุทธิจากภาษีเงินได้</t>
  </si>
  <si>
    <t>การแบ่งปันกำไร(ขาดทุน)</t>
  </si>
  <si>
    <t>ส่วนที่เป็นของส่วนได้เสียที่ไม่มีอำนาจควบคุม</t>
  </si>
  <si>
    <t>รวม</t>
  </si>
  <si>
    <t>การแบ่งปันกำไร(ขาดทุน)เบ็ดเสร็จรวม</t>
  </si>
  <si>
    <t>งบแสดงการเปลี่ยนแปลงส่วนของผู้ถือหุ้น</t>
  </si>
  <si>
    <t>ทุนที่ออก</t>
  </si>
  <si>
    <t>ส่วนเกิน</t>
  </si>
  <si>
    <t>องค์ประกอบอื่นของ</t>
  </si>
  <si>
    <t>ส่วนได้เสีย</t>
  </si>
  <si>
    <t>และชำระแล้ว</t>
  </si>
  <si>
    <t>มูลค่าหุ้นสามัญ</t>
  </si>
  <si>
    <t>ของบริษัทใหญ่</t>
  </si>
  <si>
    <t>ที่ไม่มีอำนาจควบคุม</t>
  </si>
  <si>
    <t>จัดสรรแล้ว</t>
  </si>
  <si>
    <t>ยังไม่ได้จัดสรร</t>
  </si>
  <si>
    <t>ส่วนต่ำจากการเปลี่ยนแปลง</t>
  </si>
  <si>
    <t>ทุนสำรองตามกฎหมาย</t>
  </si>
  <si>
    <t>สัดส่วนของบริษัทย่อย</t>
  </si>
  <si>
    <t>รายการกับผู้เป็นเจ้าของ</t>
  </si>
  <si>
    <t>เงินทุนที่ได้รับและการจัดสรรส่วนทุน</t>
  </si>
  <si>
    <t>การเพิ่มหุ้นสามัญ</t>
  </si>
  <si>
    <t>จัดสรรทุนสำรองตามกฎหมาย</t>
  </si>
  <si>
    <t>เงินปันผล</t>
  </si>
  <si>
    <t>รวมเงินทุนที่ได้รับและการจัดสรรส่วนทุน</t>
  </si>
  <si>
    <t>การเปลี่ยนแปลงในส่วนได้เสียของความเป็นเจ้าของใน</t>
  </si>
  <si>
    <t>บริษัทย่อยที่ไม่ได้ส่งผลให้สูญเสียการควบคุม</t>
  </si>
  <si>
    <t>การเพิ่มส่วนได้เสียที่ไม่มีอำนาจควบคุม</t>
  </si>
  <si>
    <t xml:space="preserve">    ที่ไม่ได้ส่งผลให้สูญเสียการควบคุม</t>
  </si>
  <si>
    <t>รวมการเปลี่ยนแปลงในส่วนได้เสียของความเป็นเจ้าของ</t>
  </si>
  <si>
    <t>ในบริษัทย่อยที่ไม่ได้ส่งผลให้สูญเสียการควบคุม</t>
  </si>
  <si>
    <t>รวมรายการกับผู้เป็นเจ้าของ</t>
  </si>
  <si>
    <t>งบกระแสเงินสด</t>
  </si>
  <si>
    <t>กระแสเงินสดจากกิจกรรมดำเนินงาน</t>
  </si>
  <si>
    <t>กำไรก่อนภาษีเงินได้</t>
  </si>
  <si>
    <t>รายการปรับกระทบกำไรก่อนภาษีเงินได้เป็นเงินสดรับ(จ่าย)จากกิจกรรมดำเนินงาน</t>
  </si>
  <si>
    <t>หนี้สูญ</t>
  </si>
  <si>
    <t>ค่าเสื่อมราคา</t>
  </si>
  <si>
    <t>ค่าตัดจำหน่ายสินทรัพย์ไม่มีตัวตน</t>
  </si>
  <si>
    <t>ขาดทุนจากการตัดจำหน่ายสินทรัพย์</t>
  </si>
  <si>
    <t>รายการ(กำไร)ขาดทุนที่ยังไม่เกิดขึ้นจากหลักทรัพย์เพื่อค้า</t>
  </si>
  <si>
    <t>ดอกเบี้ยรับ</t>
  </si>
  <si>
    <t>ดอกเบี้ยจ่าย</t>
  </si>
  <si>
    <t>กำไรจากการดำเนินงานก่อนการเปลี่ยนแปลงในสินทรัพย์และหนี้สินดำเนินงาน</t>
  </si>
  <si>
    <t>สินทรัพย์ดำเนินงาน(เพิ่มขึ้น)ลดลง</t>
  </si>
  <si>
    <t>เงินสดจ่ายซื้อหลักทรัพย์เพื่อค้า</t>
  </si>
  <si>
    <t>เงินสดรับจากการขายหลักทรัพย์เพื่อค้า</t>
  </si>
  <si>
    <t>หนี้สินดำเนินงานเพิ่มขึ้น(ลดลง)</t>
  </si>
  <si>
    <t>เงินสดรับ(จ่าย)จากกิจกรรมดำเนินงาน</t>
  </si>
  <si>
    <t>เงินสดรับดอกเบี้ยรับ</t>
  </si>
  <si>
    <t>เงินสดสุทธิได้มาจาก(ใช้ไปใน)จากกิจกรรมดำเนินงาน</t>
  </si>
  <si>
    <t>กระแสเงินสดจากกิจกรรมลงทุน</t>
  </si>
  <si>
    <t>(เพิ่มขึ้น)ลดลงในเงินฝากประจำที่ติดภาระค้ำประกัน</t>
  </si>
  <si>
    <t>เงินสดจ่ายในเงินให้กู้ยืมระยะสั้นบริษัทย่อย</t>
  </si>
  <si>
    <t>เงินสดจ่ายเงินมัดจำค่าที่ดิน</t>
  </si>
  <si>
    <t>เงินสดสุทธิได้มาจาก(ใช้ไปใน)จากกิจกรรมลงทุน</t>
  </si>
  <si>
    <t>กระแสเงินสดจากกิจกรรมจัดหาเงิน</t>
  </si>
  <si>
    <t>เพิ่มขึ้น(ลดลง)ในเงินเบิกเกินบัญชี</t>
  </si>
  <si>
    <t>เงินสดจ่ายในเงินปันผล</t>
  </si>
  <si>
    <t>เงินสดสุทธิได้มาจาก(ใช้ไปใน)จากกิจกรรมจัดหาเงิน</t>
  </si>
  <si>
    <t>เงินสดและรายการเทียบเท่าเงินสดเพิ่มขึ้น(ลดลง)สุทธิ</t>
  </si>
  <si>
    <t>หนี้สงสัยจะสูญ - ลูกหนี้การค้าและลูกหนี้อื่น</t>
  </si>
  <si>
    <t>ลูกหนี้การค้าและลูกหนี้หมุนเวียนอื่น</t>
  </si>
  <si>
    <t>สินทรัพย์ภาษีเงินได้ของงวดปัจจุบัน</t>
  </si>
  <si>
    <t>ลูกหนี้ไม่หมุนเวียนอื่น</t>
  </si>
  <si>
    <t>เงินฝากธนาคารที่ติดภาระค้ำประกัน</t>
  </si>
  <si>
    <t>เจ้าหนี้การค้าและเจ้าหนี้หมุนเวียนอื่น</t>
  </si>
  <si>
    <t>ประมาณการหนี้สินไม่หมุนเวียน</t>
  </si>
  <si>
    <t>สำหรับผลประโยชน์พนักงาน</t>
  </si>
  <si>
    <t>หนี้สินภาษีเงินได้รอการตัดบัญชี</t>
  </si>
  <si>
    <t>หนี้สินไม่หมุนเวียนอื่น</t>
  </si>
  <si>
    <t>(กำไร)จากการจำหน่ายหลักทรัพย์เพื่อค้า</t>
  </si>
  <si>
    <t>ค่าธรรมเนียมในการจัดการเงินกู้</t>
  </si>
  <si>
    <t>ตัดภาษีถูกหัก ณ ที่จ่ายเป็นค่าใช้จ่าย</t>
  </si>
  <si>
    <t>ค่าใช้จ่ายผลประโยชน์ของพนักงาน</t>
  </si>
  <si>
    <t>เงินสดจ่ายเพื่อซื้อที่ดิน อาคารและอุปกรณ์</t>
  </si>
  <si>
    <t>เงินสดรับจากการจำหน่ายที่ดิน อาคารและอุปกรณ์</t>
  </si>
  <si>
    <t>เงินสดจ่ายเพื่อซื้อสินทรัพย์ไม่มีตัวตน</t>
  </si>
  <si>
    <t>ส่วนที่เป็นของผู้ถือหุ้นของบริษัทใหญ่</t>
  </si>
  <si>
    <t>เงินสดจ่ายในเงินลงทุนชั่วคราว</t>
  </si>
  <si>
    <t>เงินสดรับจากเงินลงทุนชั่วคราว</t>
  </si>
  <si>
    <t>เงินสดรับจากเงินให้กู้ยืมระยะสั้นบริษัทย่อย</t>
  </si>
  <si>
    <t>เงินสดรับจากดอกเบี้ยรับ</t>
  </si>
  <si>
    <t>เงินสดจ่ายในเจ้าหนี้ค่าสินทรัพย์</t>
  </si>
  <si>
    <t>เงินสดจ่ายในหนี้สินภายใต้สัญญาเช่าการเงิน</t>
  </si>
  <si>
    <t>เงินสดจ่ายในค่าธรรมเนียมในการจัดหาเงินกู้</t>
  </si>
  <si>
    <t>เงินสดจ่ายในดอกเบี้ยจ่าย</t>
  </si>
  <si>
    <t>เงินสดจ่ายในภาษีเงินได้</t>
  </si>
  <si>
    <t>ขาดทุนจากการตัดจำหน่ายลูกหนี้การค้าและลูกหนี้หมุนเวียนอื่น</t>
  </si>
  <si>
    <t>(กำไร)จากการตัดจำหน่ายเจ้าหนี้การค้าและเจ้าหนี้หมุนเวียนอื่น</t>
  </si>
  <si>
    <t>การลดลงของส่วนได้เสียที่ไม่มีอำนาจควบคุม</t>
  </si>
  <si>
    <t>ภาษีเงินได้ถูกหัก ณ ที่จ่ายตัดจำหน่าย</t>
  </si>
  <si>
    <t>31 ธันวาคม 2561</t>
  </si>
  <si>
    <t>เงินสดรับจากภาษีหัก ณ ที่จ่ายขอคืน</t>
  </si>
  <si>
    <t>รวมกำไร(ขาดทุน)เบ็ดเสร็จอื่นสำหรับปี-สุทธิจากภาษี</t>
  </si>
  <si>
    <t>ผลกำไร(ขาดทุน)จากการวัดมูลค่าใหม่ของผลประโยชน์</t>
  </si>
  <si>
    <t xml:space="preserve">   พนักงานที่กำหนดไว้ - สุทธิจากภาษี</t>
  </si>
  <si>
    <t>รวมส่วนของผู้ถือหุ้นของบริษัทใหญ่</t>
  </si>
  <si>
    <t>ยอดคงเหลือ ณ วันที่ 1 มกราคม 2561</t>
  </si>
  <si>
    <t>สินทรัพย์ไม่หมุนเวียนที่ถือไว้เพื่อขาย</t>
  </si>
  <si>
    <t>เงินสดรับจากเงินกู้ยืมระยะยาว</t>
  </si>
  <si>
    <t>เงินสดจ่ายในเงินกู้ยืมระยะยาว</t>
  </si>
  <si>
    <t>เงินกู้ยืมระยะยาว</t>
  </si>
  <si>
    <t>ณ วันที่ 31 มีนาคม 2562</t>
  </si>
  <si>
    <t>31 มีนาคม 2562</t>
  </si>
  <si>
    <t>31 มีนาคม 2561</t>
  </si>
  <si>
    <t>สำหรับงวดสามเดือน สิ้นสุดวันที่ 31 มีนาคม 2562</t>
  </si>
  <si>
    <t>ยอดคงเหลือ ณ วันที่ 31 มีนาคม 2561</t>
  </si>
  <si>
    <t>ยอดคงเหลือ ณ วันที่ 31 มีนาคม 2562</t>
  </si>
  <si>
    <t>ยอดคงเหลือ ณ วันที่ 1 มกราคม 2562</t>
  </si>
  <si>
    <t>กำไร(ขาดทุน)เบ็ดเสร็จรวมสำหรับงวด</t>
  </si>
  <si>
    <t>กำไรสำหรับงวด</t>
  </si>
  <si>
    <t>กำไร(ขาดทุน)เบ็ดเสร็จอื่นสำหรับงวด</t>
  </si>
  <si>
    <t>รวมกำไร(ขาดทุน)เบ็ดเสร็จรวมสำหรับงวด</t>
  </si>
  <si>
    <t>เงินสดจ่ายเงินกู้ยืมระยะสั้นจากสถาบันการเงิน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</si>
  <si>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</si>
  <si>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</si>
  <si>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พันบาท</t>
  </si>
  <si>
    <t>ขาดทุนจากการจำหน่ายสินทรัพย์</t>
  </si>
  <si>
    <t>กำไรต่อหุ้นขั้นพื้นฐาน (บาท)</t>
  </si>
  <si>
    <t>กำไรจากการจำหน่ายสินทรัพย์ไม่หมุนเวียนที่ถือไว้เพื่อขาย</t>
  </si>
  <si>
    <t>(กำไร)จากการจำหน่ายสินทรัพย์ไม่หมุนเวียนที่ถือไว้เพื่อขาย</t>
  </si>
  <si>
    <t>เงินสดรับจากการจำหน่ายสินทรัพย์ไม่หมุนเวียนที่ถือไว้เพื่อขาย</t>
  </si>
  <si>
    <t>เงินกู้ยืมระยะสั้นจากสถาบันการเงิน</t>
  </si>
  <si>
    <t>ขาดทุนจากสินค้าเสื่อมสภาพ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</si>
</sst>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87" formatCode="_(* #,##0.00_);_(* \(#,##0.00\);_(* &quot;-&quot;??_);_(@_)"/>
    <numFmt numFmtId="188" formatCode="#,##0.00;[Red]\(#,##0.00\)"/>
    <numFmt numFmtId="189" formatCode="_(* #,##0_);_(* \(#,##0\);_(* &quot;-&quot;??_);_(@_)"/>
  </numFmts>
  <fonts count="17" x14ac:knownFonts="1">
    <font>
      <sz val="16"/>
      <name val="Angsana New"/>
    </font>
    <font>
      <sz val="16"/>
      <name val="Angsana New"/>
      <family val="1"/>
    </font>
    <font>
      <sz val="16"/>
      <name val="Angsana New"/>
      <family val="1"/>
      <charset val="222"/>
    </font>
    <font>
      <b/>
      <sz val="16"/>
      <name val="Angsana New"/>
      <family val="1"/>
      <charset val="222"/>
    </font>
    <font>
      <sz val="16"/>
      <name val="Angsana New"/>
      <family val="1"/>
    </font>
    <font>
      <sz val="14"/>
      <name val="Cordia New"/>
      <family val="2"/>
    </font>
    <font>
      <b/>
      <sz val="16"/>
      <name val="Angsana New"/>
      <family val="1"/>
    </font>
    <font>
      <sz val="14"/>
      <name val="CordiaUPC"/>
      <family val="2"/>
      <charset val="222"/>
    </font>
    <font>
      <sz val="14"/>
      <name val="BrowalliaUPC"/>
      <family val="2"/>
      <charset val="222"/>
    </font>
    <font>
      <sz val="10"/>
      <name val="Times New Roman"/>
      <family val="1"/>
      <charset val="222"/>
    </font>
    <font>
      <b/>
      <sz val="16"/>
      <name val="AngsanaUPC"/>
      <family val="1"/>
    </font>
    <font>
      <sz val="16"/>
      <name val="AngsanaUPC"/>
      <family val="1"/>
      <charset val="222"/>
    </font>
    <font>
      <b/>
      <sz val="16"/>
      <name val="AngsanaUPC"/>
      <family val="1"/>
      <charset val="222"/>
    </font>
    <font>
      <b/>
      <u/>
      <sz val="16"/>
      <name val="Angsana New"/>
      <family val="1"/>
      <charset val="222"/>
    </font>
    <font>
      <sz val="16"/>
      <color rgb="FFFF0000"/>
      <name val="Angsana New"/>
      <family val="1"/>
      <charset val="222"/>
    </font>
    <font>
      <u/>
      <sz val="16"/>
      <name val="Angsana New"/>
      <family val="1"/>
      <charset val="222"/>
    </font>
    <font>
      <b/>
      <sz val="16"/>
      <color rgb="FFFF0000"/>
      <name val="Angsana New"/>
      <family val="1"/>
      <charset val="22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tted">
        <color indexed="64"/>
      </bottom>
      <diagonal/>
    </border>
  </borders>
  <cellStyleXfs count="13">
    <xf numFmtId="0" fontId="0" fillId="0" borderId="0"/>
    <xf numFmtId="187" fontId="1" fillId="0" borderId="0" applyFont="0" applyFill="0" applyBorder="0" applyAlignment="0" applyProtection="0"/>
    <xf numFmtId="187" fontId="4" fillId="0" borderId="0" applyFont="0" applyFill="0" applyBorder="0" applyAlignment="0" applyProtection="0"/>
    <xf numFmtId="187" fontId="5" fillId="0" borderId="0" applyFont="0" applyFill="0" applyBorder="0" applyAlignment="0" applyProtection="0"/>
    <xf numFmtId="0" fontId="5" fillId="0" borderId="0"/>
    <xf numFmtId="0" fontId="4" fillId="0" borderId="0"/>
    <xf numFmtId="0" fontId="9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8" fillId="0" borderId="0"/>
    <xf numFmtId="0" fontId="5" fillId="0" borderId="0"/>
    <xf numFmtId="0" fontId="7" fillId="0" borderId="0"/>
  </cellStyleXfs>
  <cellXfs count="171">
    <xf numFmtId="0" fontId="0" fillId="0" borderId="0" xfId="0"/>
    <xf numFmtId="0" fontId="2" fillId="0" borderId="0" xfId="11" applyFont="1" applyFill="1"/>
    <xf numFmtId="0" fontId="2" fillId="0" borderId="0" xfId="0" applyFont="1" applyFill="1"/>
    <xf numFmtId="187" fontId="2" fillId="0" borderId="0" xfId="1" applyFont="1" applyFill="1"/>
    <xf numFmtId="0" fontId="2" fillId="0" borderId="0" xfId="11" applyFont="1" applyFill="1" applyAlignment="1">
      <alignment horizontal="center"/>
    </xf>
    <xf numFmtId="0" fontId="2" fillId="0" borderId="0" xfId="11" quotePrefix="1" applyFont="1" applyFill="1" applyAlignment="1">
      <alignment horizontal="center"/>
    </xf>
    <xf numFmtId="189" fontId="3" fillId="0" borderId="0" xfId="1" applyNumberFormat="1" applyFont="1" applyFill="1" applyBorder="1"/>
    <xf numFmtId="189" fontId="2" fillId="0" borderId="0" xfId="1" applyNumberFormat="1" applyFont="1" applyFill="1"/>
    <xf numFmtId="189" fontId="2" fillId="0" borderId="0" xfId="0" applyNumberFormat="1" applyFont="1" applyFill="1"/>
    <xf numFmtId="189" fontId="2" fillId="0" borderId="0" xfId="1" applyNumberFormat="1" applyFont="1" applyFill="1" applyBorder="1"/>
    <xf numFmtId="189" fontId="3" fillId="0" borderId="0" xfId="1" applyNumberFormat="1" applyFont="1" applyFill="1"/>
    <xf numFmtId="0" fontId="2" fillId="0" borderId="0" xfId="5" applyFont="1" applyFill="1"/>
    <xf numFmtId="0" fontId="2" fillId="0" borderId="0" xfId="0" applyFont="1" applyFill="1" applyBorder="1"/>
    <xf numFmtId="0" fontId="6" fillId="0" borderId="0" xfId="0" applyFont="1" applyFill="1" applyBorder="1"/>
    <xf numFmtId="0" fontId="3" fillId="0" borderId="0" xfId="0" applyFont="1" applyFill="1" applyBorder="1"/>
    <xf numFmtId="0" fontId="6" fillId="0" borderId="0" xfId="0" applyFont="1" applyFill="1"/>
    <xf numFmtId="0" fontId="6" fillId="0" borderId="0" xfId="7" applyFont="1" applyFill="1"/>
    <xf numFmtId="0" fontId="10" fillId="0" borderId="0" xfId="7" applyFont="1" applyFill="1"/>
    <xf numFmtId="0" fontId="11" fillId="0" borderId="0" xfId="6" applyFont="1" applyFill="1" applyAlignment="1"/>
    <xf numFmtId="0" fontId="11" fillId="0" borderId="0" xfId="7" applyFont="1" applyFill="1"/>
    <xf numFmtId="0" fontId="12" fillId="0" borderId="0" xfId="6" applyFont="1" applyFill="1" applyAlignment="1"/>
    <xf numFmtId="0" fontId="12" fillId="0" borderId="0" xfId="6" applyFont="1" applyFill="1" applyBorder="1" applyAlignment="1"/>
    <xf numFmtId="0" fontId="11" fillId="0" borderId="0" xfId="6" applyFont="1" applyFill="1" applyBorder="1" applyAlignment="1"/>
    <xf numFmtId="187" fontId="2" fillId="0" borderId="0" xfId="1" applyNumberFormat="1" applyFont="1" applyFill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right"/>
    </xf>
    <xf numFmtId="0" fontId="3" fillId="0" borderId="0" xfId="11" applyFont="1" applyFill="1"/>
    <xf numFmtId="0" fontId="3" fillId="0" borderId="0" xfId="11" applyFont="1" applyFill="1" applyAlignment="1">
      <alignment horizontal="center"/>
    </xf>
    <xf numFmtId="0" fontId="3" fillId="0" borderId="0" xfId="5" applyFont="1" applyFill="1"/>
    <xf numFmtId="0" fontId="3" fillId="0" borderId="0" xfId="5" applyFont="1" applyFill="1" applyBorder="1"/>
    <xf numFmtId="0" fontId="2" fillId="0" borderId="4" xfId="5" applyFont="1" applyFill="1" applyBorder="1"/>
    <xf numFmtId="0" fontId="2" fillId="0" borderId="0" xfId="5" applyFont="1" applyFill="1" applyBorder="1"/>
    <xf numFmtId="0" fontId="3" fillId="0" borderId="0" xfId="5" applyFont="1" applyFill="1" applyBorder="1" applyAlignment="1">
      <alignment horizontal="center"/>
    </xf>
    <xf numFmtId="0" fontId="2" fillId="0" borderId="1" xfId="5" applyFont="1" applyFill="1" applyBorder="1"/>
    <xf numFmtId="0" fontId="3" fillId="0" borderId="1" xfId="5" applyFont="1" applyFill="1" applyBorder="1" applyAlignment="1">
      <alignment horizontal="center"/>
    </xf>
    <xf numFmtId="0" fontId="2" fillId="0" borderId="0" xfId="5" applyFont="1" applyFill="1" applyBorder="1" applyAlignment="1">
      <alignment horizontal="center"/>
    </xf>
    <xf numFmtId="187" fontId="3" fillId="0" borderId="0" xfId="2" applyFont="1" applyFill="1" applyBorder="1"/>
    <xf numFmtId="189" fontId="3" fillId="0" borderId="0" xfId="3" applyNumberFormat="1" applyFont="1" applyFill="1" applyBorder="1"/>
    <xf numFmtId="189" fontId="3" fillId="0" borderId="0" xfId="1" applyNumberFormat="1" applyFont="1" applyFill="1" applyBorder="1" applyAlignment="1">
      <alignment horizontal="center"/>
    </xf>
    <xf numFmtId="189" fontId="2" fillId="0" borderId="0" xfId="1" applyNumberFormat="1" applyFont="1" applyFill="1" applyBorder="1" applyAlignment="1">
      <alignment horizontal="center"/>
    </xf>
    <xf numFmtId="189" fontId="2" fillId="0" borderId="0" xfId="3" applyNumberFormat="1" applyFont="1" applyFill="1" applyBorder="1"/>
    <xf numFmtId="189" fontId="2" fillId="0" borderId="0" xfId="3" applyNumberFormat="1" applyFont="1" applyFill="1" applyBorder="1" applyAlignment="1"/>
    <xf numFmtId="189" fontId="3" fillId="0" borderId="0" xfId="3" applyNumberFormat="1" applyFont="1" applyFill="1" applyBorder="1" applyAlignment="1"/>
    <xf numFmtId="0" fontId="2" fillId="0" borderId="0" xfId="5" applyFont="1" applyAlignment="1"/>
    <xf numFmtId="0" fontId="2" fillId="0" borderId="0" xfId="5" applyFont="1" applyFill="1" applyAlignment="1">
      <alignment horizontal="center"/>
    </xf>
    <xf numFmtId="189" fontId="2" fillId="0" borderId="0" xfId="5" applyNumberFormat="1" applyFont="1" applyFill="1"/>
    <xf numFmtId="187" fontId="6" fillId="0" borderId="1" xfId="1" applyFont="1" applyFill="1" applyBorder="1" applyAlignment="1">
      <alignment horizontal="right"/>
    </xf>
    <xf numFmtId="0" fontId="2" fillId="0" borderId="0" xfId="5" applyFont="1" applyFill="1" applyAlignment="1"/>
    <xf numFmtId="43" fontId="3" fillId="0" borderId="0" xfId="5" applyNumberFormat="1" applyFont="1" applyFill="1" applyBorder="1" applyAlignment="1">
      <alignment horizontal="center"/>
    </xf>
    <xf numFmtId="189" fontId="2" fillId="0" borderId="0" xfId="11" applyNumberFormat="1" applyFont="1" applyFill="1"/>
    <xf numFmtId="0" fontId="2" fillId="0" borderId="0" xfId="11" applyFont="1" applyFill="1" applyBorder="1"/>
    <xf numFmtId="187" fontId="2" fillId="0" borderId="0" xfId="11" applyNumberFormat="1" applyFont="1" applyFill="1"/>
    <xf numFmtId="189" fontId="3" fillId="0" borderId="0" xfId="11" applyNumberFormat="1" applyFont="1" applyFill="1" applyBorder="1"/>
    <xf numFmtId="187" fontId="3" fillId="0" borderId="0" xfId="1" applyFont="1" applyFill="1"/>
    <xf numFmtId="187" fontId="14" fillId="0" borderId="0" xfId="11" applyNumberFormat="1" applyFont="1" applyFill="1"/>
    <xf numFmtId="0" fontId="2" fillId="0" borderId="4" xfId="11" applyFont="1" applyFill="1" applyBorder="1"/>
    <xf numFmtId="0" fontId="2" fillId="0" borderId="1" xfId="0" applyFont="1" applyFill="1" applyBorder="1"/>
    <xf numFmtId="0" fontId="2" fillId="0" borderId="0" xfId="11" applyFont="1" applyFill="1" applyBorder="1" applyAlignment="1">
      <alignment horizontal="center"/>
    </xf>
    <xf numFmtId="43" fontId="2" fillId="0" borderId="0" xfId="11" applyNumberFormat="1" applyFont="1" applyFill="1"/>
    <xf numFmtId="0" fontId="2" fillId="0" borderId="0" xfId="12" applyFont="1" applyFill="1"/>
    <xf numFmtId="187" fontId="14" fillId="0" borderId="0" xfId="1" applyFont="1" applyFill="1"/>
    <xf numFmtId="189" fontId="3" fillId="0" borderId="0" xfId="11" applyNumberFormat="1" applyFont="1" applyFill="1"/>
    <xf numFmtId="189" fontId="2" fillId="0" borderId="0" xfId="8" applyNumberFormat="1" applyFont="1" applyFill="1"/>
    <xf numFmtId="43" fontId="3" fillId="0" borderId="1" xfId="8" applyFont="1" applyFill="1" applyBorder="1" applyAlignment="1">
      <alignment horizontal="center"/>
    </xf>
    <xf numFmtId="0" fontId="6" fillId="0" borderId="0" xfId="11" applyFont="1" applyFill="1"/>
    <xf numFmtId="189" fontId="4" fillId="0" borderId="0" xfId="1" applyNumberFormat="1" applyFont="1" applyFill="1" applyBorder="1" applyAlignment="1">
      <alignment horizontal="center"/>
    </xf>
    <xf numFmtId="0" fontId="6" fillId="0" borderId="0" xfId="11" applyFont="1" applyFill="1" applyAlignment="1">
      <alignment horizontal="center"/>
    </xf>
    <xf numFmtId="187" fontId="6" fillId="0" borderId="0" xfId="1" applyFont="1" applyFill="1"/>
    <xf numFmtId="0" fontId="6" fillId="0" borderId="0" xfId="11" quotePrefix="1" applyFont="1" applyFill="1" applyAlignment="1">
      <alignment horizontal="center"/>
    </xf>
    <xf numFmtId="43" fontId="2" fillId="0" borderId="0" xfId="8" applyFont="1" applyFill="1" applyAlignment="1">
      <alignment horizontal="center"/>
    </xf>
    <xf numFmtId="43" fontId="6" fillId="0" borderId="0" xfId="8" applyFont="1" applyFill="1" applyAlignment="1">
      <alignment horizontal="center"/>
    </xf>
    <xf numFmtId="188" fontId="2" fillId="0" borderId="0" xfId="11" applyNumberFormat="1" applyFont="1" applyFill="1" applyAlignment="1">
      <alignment horizontal="center"/>
    </xf>
    <xf numFmtId="0" fontId="4" fillId="0" borderId="0" xfId="0" applyFont="1" applyFill="1"/>
    <xf numFmtId="43" fontId="14" fillId="0" borderId="0" xfId="11" applyNumberFormat="1" applyFont="1" applyFill="1"/>
    <xf numFmtId="0" fontId="14" fillId="0" borderId="0" xfId="0" applyFont="1" applyFill="1"/>
    <xf numFmtId="189" fontId="6" fillId="0" borderId="0" xfId="11" applyNumberFormat="1" applyFont="1" applyFill="1"/>
    <xf numFmtId="0" fontId="3" fillId="0" borderId="0" xfId="0" applyFont="1" applyFill="1" applyBorder="1" applyAlignment="1">
      <alignment horizontal="right"/>
    </xf>
    <xf numFmtId="187" fontId="3" fillId="0" borderId="1" xfId="1" applyFont="1" applyFill="1" applyBorder="1" applyAlignment="1">
      <alignment horizontal="center"/>
    </xf>
    <xf numFmtId="187" fontId="3" fillId="0" borderId="0" xfId="1" applyFont="1" applyFill="1" applyBorder="1" applyAlignment="1">
      <alignment horizontal="center"/>
    </xf>
    <xf numFmtId="43" fontId="3" fillId="0" borderId="0" xfId="8" applyFont="1" applyFill="1" applyBorder="1" applyAlignment="1">
      <alignment horizontal="center"/>
    </xf>
    <xf numFmtId="187" fontId="6" fillId="0" borderId="0" xfId="1" applyFont="1" applyFill="1" applyBorder="1" applyAlignment="1">
      <alignment horizontal="right"/>
    </xf>
    <xf numFmtId="187" fontId="2" fillId="0" borderId="0" xfId="5" applyNumberFormat="1" applyFont="1" applyFill="1"/>
    <xf numFmtId="43" fontId="3" fillId="0" borderId="4" xfId="8" applyFont="1" applyFill="1" applyBorder="1" applyAlignment="1">
      <alignment horizontal="center"/>
    </xf>
    <xf numFmtId="0" fontId="1" fillId="0" borderId="0" xfId="7" applyFont="1" applyFill="1"/>
    <xf numFmtId="189" fontId="3" fillId="0" borderId="0" xfId="1" applyNumberFormat="1" applyFont="1" applyFill="1" applyAlignment="1">
      <alignment horizontal="center"/>
    </xf>
    <xf numFmtId="189" fontId="3" fillId="0" borderId="0" xfId="8" applyNumberFormat="1" applyFont="1" applyFill="1" applyAlignment="1">
      <alignment horizontal="center"/>
    </xf>
    <xf numFmtId="189" fontId="6" fillId="0" borderId="0" xfId="1" applyNumberFormat="1" applyFont="1" applyFill="1" applyAlignment="1">
      <alignment horizontal="right"/>
    </xf>
    <xf numFmtId="189" fontId="6" fillId="0" borderId="1" xfId="0" quotePrefix="1" applyNumberFormat="1" applyFont="1" applyFill="1" applyBorder="1" applyAlignment="1">
      <alignment horizontal="center"/>
    </xf>
    <xf numFmtId="189" fontId="6" fillId="0" borderId="1" xfId="0" applyNumberFormat="1" applyFont="1" applyFill="1" applyBorder="1" applyAlignment="1">
      <alignment horizontal="center"/>
    </xf>
    <xf numFmtId="189" fontId="6" fillId="0" borderId="0" xfId="1" applyNumberFormat="1" applyFont="1" applyFill="1" applyBorder="1" applyAlignment="1">
      <alignment horizontal="center"/>
    </xf>
    <xf numFmtId="189" fontId="6" fillId="0" borderId="0" xfId="0" applyNumberFormat="1" applyFont="1" applyFill="1" applyBorder="1" applyAlignment="1">
      <alignment horizontal="center"/>
    </xf>
    <xf numFmtId="189" fontId="3" fillId="0" borderId="0" xfId="11" applyNumberFormat="1" applyFont="1" applyFill="1" applyBorder="1" applyAlignment="1">
      <alignment horizontal="center"/>
    </xf>
    <xf numFmtId="189" fontId="6" fillId="0" borderId="2" xfId="1" applyNumberFormat="1" applyFont="1" applyFill="1" applyBorder="1"/>
    <xf numFmtId="189" fontId="6" fillId="0" borderId="0" xfId="1" applyNumberFormat="1" applyFont="1" applyFill="1" applyBorder="1"/>
    <xf numFmtId="189" fontId="2" fillId="0" borderId="1" xfId="1" applyNumberFormat="1" applyFont="1" applyFill="1" applyBorder="1"/>
    <xf numFmtId="189" fontId="3" fillId="0" borderId="2" xfId="1" applyNumberFormat="1" applyFont="1" applyFill="1" applyBorder="1"/>
    <xf numFmtId="189" fontId="2" fillId="0" borderId="0" xfId="11" applyNumberFormat="1" applyFont="1" applyFill="1" applyBorder="1"/>
    <xf numFmtId="189" fontId="6" fillId="0" borderId="1" xfId="1" applyNumberFormat="1" applyFont="1" applyFill="1" applyBorder="1"/>
    <xf numFmtId="189" fontId="6" fillId="0" borderId="0" xfId="11" applyNumberFormat="1" applyFont="1" applyFill="1" applyBorder="1"/>
    <xf numFmtId="189" fontId="6" fillId="0" borderId="3" xfId="1" applyNumberFormat="1" applyFont="1" applyFill="1" applyBorder="1"/>
    <xf numFmtId="189" fontId="4" fillId="0" borderId="0" xfId="1" applyNumberFormat="1" applyFont="1" applyFill="1" applyBorder="1"/>
    <xf numFmtId="189" fontId="6" fillId="0" borderId="0" xfId="1" applyNumberFormat="1" applyFont="1" applyFill="1"/>
    <xf numFmtId="189" fontId="4" fillId="0" borderId="0" xfId="1" applyNumberFormat="1" applyFont="1" applyFill="1"/>
    <xf numFmtId="189" fontId="4" fillId="0" borderId="0" xfId="0" applyNumberFormat="1" applyFont="1" applyFill="1"/>
    <xf numFmtId="189" fontId="3" fillId="0" borderId="1" xfId="1" applyNumberFormat="1" applyFont="1" applyFill="1" applyBorder="1" applyAlignment="1">
      <alignment horizontal="center"/>
    </xf>
    <xf numFmtId="189" fontId="3" fillId="0" borderId="1" xfId="0" applyNumberFormat="1" applyFont="1" applyFill="1" applyBorder="1" applyAlignment="1">
      <alignment horizontal="center"/>
    </xf>
    <xf numFmtId="189" fontId="3" fillId="0" borderId="0" xfId="0" applyNumberFormat="1" applyFont="1" applyFill="1" applyBorder="1" applyAlignment="1">
      <alignment horizontal="center"/>
    </xf>
    <xf numFmtId="189" fontId="3" fillId="0" borderId="0" xfId="7" applyNumberFormat="1" applyFont="1" applyFill="1" applyBorder="1" applyAlignment="1"/>
    <xf numFmtId="189" fontId="13" fillId="0" borderId="0" xfId="7" applyNumberFormat="1" applyFont="1" applyFill="1" applyBorder="1" applyAlignment="1">
      <alignment horizontal="center"/>
    </xf>
    <xf numFmtId="189" fontId="3" fillId="0" borderId="0" xfId="0" applyNumberFormat="1" applyFont="1" applyFill="1" applyBorder="1" applyAlignment="1">
      <alignment horizontal="centerContinuous"/>
    </xf>
    <xf numFmtId="189" fontId="2" fillId="0" borderId="0" xfId="1" applyNumberFormat="1" applyFont="1" applyFill="1" applyAlignment="1">
      <alignment horizontal="right"/>
    </xf>
    <xf numFmtId="189" fontId="3" fillId="0" borderId="3" xfId="1" applyNumberFormat="1" applyFont="1" applyFill="1" applyBorder="1"/>
    <xf numFmtId="189" fontId="2" fillId="0" borderId="5" xfId="2" applyNumberFormat="1" applyFont="1" applyFill="1" applyBorder="1" applyAlignment="1">
      <alignment horizontal="right"/>
    </xf>
    <xf numFmtId="189" fontId="2" fillId="0" borderId="0" xfId="8" applyNumberFormat="1" applyFont="1" applyFill="1" applyBorder="1"/>
    <xf numFmtId="189" fontId="3" fillId="0" borderId="4" xfId="1" applyNumberFormat="1" applyFont="1" applyFill="1" applyBorder="1"/>
    <xf numFmtId="189" fontId="3" fillId="0" borderId="0" xfId="1" applyNumberFormat="1" applyFont="1" applyFill="1" applyAlignment="1">
      <alignment horizontal="right"/>
    </xf>
    <xf numFmtId="189" fontId="3" fillId="0" borderId="4" xfId="1" applyNumberFormat="1" applyFont="1" applyFill="1" applyBorder="1" applyAlignment="1">
      <alignment horizontal="center" vertical="center"/>
    </xf>
    <xf numFmtId="189" fontId="3" fillId="0" borderId="4" xfId="1" applyNumberFormat="1" applyFont="1" applyFill="1" applyBorder="1" applyAlignment="1">
      <alignment horizontal="center"/>
    </xf>
    <xf numFmtId="189" fontId="3" fillId="0" borderId="2" xfId="1" applyNumberFormat="1" applyFont="1" applyFill="1" applyBorder="1" applyAlignment="1">
      <alignment horizontal="center"/>
    </xf>
    <xf numFmtId="189" fontId="2" fillId="0" borderId="1" xfId="1" applyNumberFormat="1" applyFont="1" applyFill="1" applyBorder="1" applyAlignment="1">
      <alignment horizontal="center"/>
    </xf>
    <xf numFmtId="189" fontId="3" fillId="0" borderId="3" xfId="1" applyNumberFormat="1" applyFont="1" applyFill="1" applyBorder="1" applyAlignment="1">
      <alignment horizontal="center"/>
    </xf>
    <xf numFmtId="189" fontId="2" fillId="0" borderId="0" xfId="1" applyNumberFormat="1" applyFont="1" applyFill="1" applyBorder="1" applyAlignment="1">
      <alignment horizontal="right"/>
    </xf>
    <xf numFmtId="0" fontId="3" fillId="0" borderId="4" xfId="0" applyFont="1" applyFill="1" applyBorder="1" applyAlignment="1">
      <alignment horizontal="center"/>
    </xf>
    <xf numFmtId="0" fontId="2" fillId="0" borderId="1" xfId="11" applyFont="1" applyFill="1" applyBorder="1" applyAlignment="1">
      <alignment horizontal="center"/>
    </xf>
    <xf numFmtId="189" fontId="3" fillId="0" borderId="1" xfId="0" quotePrefix="1" applyNumberFormat="1" applyFont="1" applyFill="1" applyBorder="1" applyAlignment="1">
      <alignment horizontal="center"/>
    </xf>
    <xf numFmtId="189" fontId="15" fillId="0" borderId="0" xfId="11" applyNumberFormat="1" applyFont="1" applyFill="1" applyBorder="1" applyAlignment="1">
      <alignment horizontal="center"/>
    </xf>
    <xf numFmtId="189" fontId="2" fillId="0" borderId="0" xfId="11" applyNumberFormat="1" applyFont="1" applyFill="1" applyBorder="1" applyAlignment="1">
      <alignment horizontal="center"/>
    </xf>
    <xf numFmtId="189" fontId="2" fillId="0" borderId="0" xfId="0" applyNumberFormat="1" applyFont="1" applyFill="1" applyBorder="1"/>
    <xf numFmtId="189" fontId="14" fillId="0" borderId="0" xfId="0" applyNumberFormat="1" applyFont="1" applyFill="1"/>
    <xf numFmtId="0" fontId="2" fillId="0" borderId="0" xfId="0" applyFont="1" applyFill="1" applyAlignment="1">
      <alignment horizontal="left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189" fontId="3" fillId="0" borderId="0" xfId="0" applyNumberFormat="1" applyFont="1" applyFill="1"/>
    <xf numFmtId="0" fontId="16" fillId="0" borderId="0" xfId="0" applyFont="1" applyFill="1"/>
    <xf numFmtId="0" fontId="2" fillId="0" borderId="0" xfId="10" applyFont="1" applyFill="1"/>
    <xf numFmtId="0" fontId="2" fillId="0" borderId="0" xfId="0" applyFont="1" applyFill="1" applyBorder="1" applyAlignment="1">
      <alignment horizontal="right"/>
    </xf>
    <xf numFmtId="0" fontId="13" fillId="0" borderId="0" xfId="0" applyFont="1" applyFill="1" applyBorder="1"/>
    <xf numFmtId="0" fontId="2" fillId="0" borderId="0" xfId="0" applyFont="1" applyFill="1" applyBorder="1" applyAlignment="1">
      <alignment horizontal="center"/>
    </xf>
    <xf numFmtId="43" fontId="2" fillId="0" borderId="0" xfId="0" applyNumberFormat="1" applyFont="1" applyFill="1"/>
    <xf numFmtId="43" fontId="14" fillId="0" borderId="0" xfId="0" applyNumberFormat="1" applyFont="1" applyFill="1"/>
    <xf numFmtId="187" fontId="14" fillId="0" borderId="0" xfId="0" applyNumberFormat="1" applyFont="1" applyFill="1"/>
    <xf numFmtId="189" fontId="2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189" fontId="13" fillId="0" borderId="0" xfId="1" applyNumberFormat="1" applyFont="1" applyFill="1" applyBorder="1" applyAlignment="1">
      <alignment horizontal="center"/>
    </xf>
    <xf numFmtId="189" fontId="15" fillId="0" borderId="0" xfId="1" applyNumberFormat="1" applyFont="1" applyFill="1" applyBorder="1" applyAlignment="1">
      <alignment horizontal="center"/>
    </xf>
    <xf numFmtId="189" fontId="3" fillId="0" borderId="1" xfId="1" applyNumberFormat="1" applyFont="1" applyFill="1" applyBorder="1"/>
    <xf numFmtId="189" fontId="2" fillId="0" borderId="0" xfId="1" applyNumberFormat="1" applyFont="1" applyFill="1" applyBorder="1" applyAlignment="1">
      <alignment horizontal="right" vertical="top" wrapText="1"/>
    </xf>
    <xf numFmtId="0" fontId="13" fillId="0" borderId="0" xfId="0" applyNumberFormat="1" applyFont="1" applyFill="1" applyBorder="1" applyAlignment="1">
      <alignment horizontal="center"/>
    </xf>
    <xf numFmtId="43" fontId="3" fillId="0" borderId="0" xfId="8" applyFont="1" applyFill="1" applyAlignment="1">
      <alignment horizontal="center"/>
    </xf>
    <xf numFmtId="189" fontId="3" fillId="0" borderId="4" xfId="8" applyNumberFormat="1" applyFont="1" applyFill="1" applyBorder="1" applyAlignment="1">
      <alignment horizontal="center"/>
    </xf>
    <xf numFmtId="43" fontId="3" fillId="0" borderId="0" xfId="5" applyNumberFormat="1" applyFont="1" applyFill="1" applyBorder="1" applyAlignment="1">
      <alignment horizontal="center"/>
    </xf>
    <xf numFmtId="189" fontId="3" fillId="0" borderId="2" xfId="1" applyNumberFormat="1" applyFont="1" applyFill="1" applyBorder="1" applyAlignment="1">
      <alignment horizontal="center"/>
    </xf>
    <xf numFmtId="43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89" fontId="3" fillId="0" borderId="4" xfId="0" applyNumberFormat="1" applyFont="1" applyFill="1" applyBorder="1" applyAlignment="1">
      <alignment horizontal="center"/>
    </xf>
    <xf numFmtId="0" fontId="1" fillId="0" borderId="0" xfId="0" applyFont="1" applyFill="1"/>
    <xf numFmtId="43" fontId="3" fillId="0" borderId="0" xfId="8" applyFont="1" applyFill="1" applyAlignment="1">
      <alignment horizontal="center"/>
    </xf>
    <xf numFmtId="189" fontId="3" fillId="0" borderId="4" xfId="8" applyNumberFormat="1" applyFont="1" applyFill="1" applyBorder="1" applyAlignment="1">
      <alignment horizontal="center"/>
    </xf>
    <xf numFmtId="43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89" fontId="6" fillId="0" borderId="4" xfId="6" applyNumberFormat="1" applyFont="1" applyFill="1" applyBorder="1" applyAlignment="1">
      <alignment horizontal="center"/>
    </xf>
    <xf numFmtId="189" fontId="3" fillId="0" borderId="4" xfId="1" applyNumberFormat="1" applyFont="1" applyFill="1" applyBorder="1" applyAlignment="1">
      <alignment horizontal="center" vertical="center"/>
    </xf>
    <xf numFmtId="189" fontId="3" fillId="0" borderId="0" xfId="1" applyNumberFormat="1" applyFont="1" applyFill="1" applyBorder="1" applyAlignment="1">
      <alignment horizontal="center" vertical="center"/>
    </xf>
    <xf numFmtId="43" fontId="3" fillId="0" borderId="0" xfId="5" applyNumberFormat="1" applyFont="1" applyFill="1" applyAlignment="1">
      <alignment horizontal="center"/>
    </xf>
    <xf numFmtId="0" fontId="3" fillId="0" borderId="0" xfId="5" applyFont="1" applyFill="1" applyAlignment="1">
      <alignment horizontal="center"/>
    </xf>
    <xf numFmtId="43" fontId="3" fillId="0" borderId="0" xfId="5" applyNumberFormat="1" applyFont="1" applyFill="1" applyBorder="1" applyAlignment="1">
      <alignment horizontal="center"/>
    </xf>
    <xf numFmtId="189" fontId="3" fillId="0" borderId="1" xfId="1" applyNumberFormat="1" applyFont="1" applyFill="1" applyBorder="1" applyAlignment="1">
      <alignment horizontal="center" vertical="center"/>
    </xf>
    <xf numFmtId="189" fontId="3" fillId="0" borderId="2" xfId="1" applyNumberFormat="1" applyFont="1" applyFill="1" applyBorder="1" applyAlignment="1">
      <alignment horizontal="center"/>
    </xf>
    <xf numFmtId="43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89" fontId="3" fillId="0" borderId="4" xfId="0" applyNumberFormat="1" applyFont="1" applyFill="1" applyBorder="1" applyAlignment="1">
      <alignment horizontal="center"/>
    </xf>
  </cellXfs>
  <cellStyles count="13">
    <cellStyle name="Comma" xfId="1" builtinId="3"/>
    <cellStyle name="Comma 2" xfId="2" xr:uid="{00000000-0005-0000-0000-000001000000}"/>
    <cellStyle name="Comma 3" xfId="3" xr:uid="{00000000-0005-0000-0000-000002000000}"/>
    <cellStyle name="Normal" xfId="0" builtinId="0"/>
    <cellStyle name="Normal 2" xfId="4" xr:uid="{00000000-0005-0000-0000-000004000000}"/>
    <cellStyle name="Normal 4" xfId="5" xr:uid="{00000000-0005-0000-0000-000005000000}"/>
    <cellStyle name="Normal_Sunstar Chem;E;2000" xfId="6" xr:uid="{00000000-0005-0000-0000-000006000000}"/>
    <cellStyle name="Normal_TBSP06-FS-Q1-English-BL" xfId="7" xr:uid="{00000000-0005-0000-0000-000007000000}"/>
    <cellStyle name="เครื่องหมายจุลภาค_งบGETQ'343" xfId="8" xr:uid="{00000000-0005-0000-0000-000008000000}"/>
    <cellStyle name="ปกติ 2" xfId="9" xr:uid="{00000000-0005-0000-0000-000009000000}"/>
    <cellStyle name="ปกติ_KT-Q1 '45หลังตรวจสอบ" xfId="10" xr:uid="{00000000-0005-0000-0000-00000A000000}"/>
    <cellStyle name="ปกติ_งบGETQ'343" xfId="11" xr:uid="{00000000-0005-0000-0000-00000B000000}"/>
    <cellStyle name="ปกติ_งบการเงินเด้มโก้Y'47" xfId="12" xr:uid="{00000000-0005-0000-0000-00000C000000}"/>
  </cellStyles>
  <dxfs count="0"/>
  <tableStyles count="0" defaultTableStyle="TableStyleMedium9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WWP/&#3611;&#3637;%2061/WP/RJH/Q1/&#3591;&#3610;&#3585;&#3634;&#3619;&#3648;&#3591;&#3636;&#3609;/Thai/RJH_T2_Q1'6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CE-Conso"/>
      <sheetName val="CE-Separate"/>
      <sheetName val="CF"/>
    </sheetNames>
    <sheetDataSet>
      <sheetData sheetId="0"/>
      <sheetData sheetId="1"/>
      <sheetData sheetId="2"/>
      <sheetData sheetId="3">
        <row r="30">
          <cell r="M30">
            <v>1667174</v>
          </cell>
        </row>
      </sheetData>
      <sheetData sheetId="4">
        <row r="13">
          <cell r="J13">
            <v>0</v>
          </cell>
        </row>
        <row r="14">
          <cell r="J14">
            <v>428</v>
          </cell>
        </row>
        <row r="16">
          <cell r="J16">
            <v>14319</v>
          </cell>
        </row>
        <row r="17">
          <cell r="J17">
            <v>94</v>
          </cell>
        </row>
        <row r="18">
          <cell r="J18">
            <v>290</v>
          </cell>
        </row>
        <row r="19">
          <cell r="J19">
            <v>12</v>
          </cell>
        </row>
        <row r="20">
          <cell r="J20">
            <v>402</v>
          </cell>
        </row>
        <row r="21">
          <cell r="J21">
            <v>-2993</v>
          </cell>
        </row>
        <row r="23">
          <cell r="J23">
            <v>-888</v>
          </cell>
        </row>
        <row r="24">
          <cell r="J24">
            <v>-212</v>
          </cell>
        </row>
        <row r="25">
          <cell r="J25">
            <v>1137</v>
          </cell>
        </row>
        <row r="26">
          <cell r="J26">
            <v>-1471</v>
          </cell>
        </row>
        <row r="31">
          <cell r="J31">
            <v>-390000</v>
          </cell>
        </row>
        <row r="32">
          <cell r="J32">
            <v>310685</v>
          </cell>
        </row>
        <row r="33">
          <cell r="J33">
            <v>-43754</v>
          </cell>
        </row>
        <row r="34">
          <cell r="J34">
            <v>-780</v>
          </cell>
        </row>
        <row r="35">
          <cell r="J35">
            <v>88</v>
          </cell>
        </row>
        <row r="36">
          <cell r="J36">
            <v>-1231</v>
          </cell>
        </row>
        <row r="38">
          <cell r="J38">
            <v>-14290</v>
          </cell>
        </row>
        <row r="39">
          <cell r="J39">
            <v>417</v>
          </cell>
        </row>
        <row r="42">
          <cell r="J42">
            <v>722</v>
          </cell>
        </row>
        <row r="43">
          <cell r="J43">
            <v>-3074</v>
          </cell>
        </row>
        <row r="47">
          <cell r="J47">
            <v>0</v>
          </cell>
        </row>
        <row r="48">
          <cell r="J48">
            <v>100000</v>
          </cell>
        </row>
        <row r="52">
          <cell r="J52">
            <v>80000</v>
          </cell>
        </row>
        <row r="53">
          <cell r="J53">
            <v>-12779</v>
          </cell>
        </row>
        <row r="54">
          <cell r="J54">
            <v>5</v>
          </cell>
        </row>
        <row r="55">
          <cell r="J55">
            <v>-3903</v>
          </cell>
        </row>
        <row r="56">
          <cell r="J56">
            <v>1928</v>
          </cell>
        </row>
        <row r="60">
          <cell r="F60">
            <v>0</v>
          </cell>
        </row>
        <row r="68">
          <cell r="J68">
            <v>-6577</v>
          </cell>
        </row>
        <row r="72">
          <cell r="J72">
            <v>-58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1"/>
  </sheetPr>
  <dimension ref="A1:W84"/>
  <sheetViews>
    <sheetView view="pageBreakPreview" topLeftCell="A64" zoomScale="80" zoomScaleSheetLayoutView="80" workbookViewId="0">
      <selection activeCell="Q75" sqref="Q75"/>
    </sheetView>
  </sheetViews>
  <sheetFormatPr defaultColWidth="9.140625" defaultRowHeight="23.25" x14ac:dyDescent="0.5"/>
  <cols>
    <col min="1" max="1" width="3" style="1" customWidth="1"/>
    <col min="2" max="2" width="3.5703125" style="1" customWidth="1"/>
    <col min="3" max="3" width="3" style="1" customWidth="1"/>
    <col min="4" max="4" width="22.28515625" style="1" customWidth="1"/>
    <col min="5" max="5" width="19.5703125" style="1" customWidth="1"/>
    <col min="6" max="6" width="3.140625" style="1" customWidth="1"/>
    <col min="7" max="7" width="9.7109375" style="4" customWidth="1"/>
    <col min="8" max="8" width="1.42578125" style="4" customWidth="1"/>
    <col min="9" max="9" width="17.42578125" style="7" bestFit="1" customWidth="1"/>
    <col min="10" max="10" width="1.5703125" style="49" customWidth="1"/>
    <col min="11" max="11" width="16.28515625" style="7" bestFit="1" customWidth="1"/>
    <col min="12" max="12" width="1.42578125" style="49" customWidth="1"/>
    <col min="13" max="13" width="16.28515625" style="7" bestFit="1" customWidth="1"/>
    <col min="14" max="14" width="1.42578125" style="49" customWidth="1"/>
    <col min="15" max="15" width="16.7109375" style="7" bestFit="1" customWidth="1"/>
    <col min="16" max="16" width="13.5703125" style="1" bestFit="1" customWidth="1"/>
    <col min="17" max="17" width="14.5703125" style="3" bestFit="1" customWidth="1"/>
    <col min="18" max="18" width="14.7109375" style="3" customWidth="1"/>
    <col min="19" max="19" width="10.85546875" style="1" bestFit="1" customWidth="1"/>
    <col min="20" max="22" width="10.28515625" style="1" bestFit="1" customWidth="1"/>
    <col min="23" max="23" width="11.28515625" style="1" bestFit="1" customWidth="1"/>
    <col min="24" max="16384" width="9.140625" style="1"/>
  </cols>
  <sheetData>
    <row r="1" spans="1:19" ht="26.25" customHeight="1" x14ac:dyDescent="0.5">
      <c r="A1" s="156" t="s">
        <v>0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</row>
    <row r="2" spans="1:19" x14ac:dyDescent="0.5">
      <c r="A2" s="156" t="s">
        <v>1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</row>
    <row r="3" spans="1:19" x14ac:dyDescent="0.5">
      <c r="A3" s="156" t="s">
        <v>170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</row>
    <row r="4" spans="1:19" ht="23.25" customHeight="1" x14ac:dyDescent="0.5">
      <c r="A4" s="55"/>
      <c r="B4" s="55"/>
      <c r="C4" s="55"/>
      <c r="D4" s="55"/>
      <c r="E4" s="82"/>
      <c r="F4" s="82"/>
      <c r="G4" s="82"/>
      <c r="H4" s="82"/>
      <c r="I4" s="157" t="s">
        <v>2</v>
      </c>
      <c r="J4" s="157"/>
      <c r="K4" s="157"/>
      <c r="L4" s="149"/>
      <c r="M4" s="157" t="s">
        <v>3</v>
      </c>
      <c r="N4" s="157"/>
      <c r="O4" s="157"/>
    </row>
    <row r="5" spans="1:19" s="2" customFormat="1" x14ac:dyDescent="0.5">
      <c r="A5" s="56"/>
      <c r="B5" s="56"/>
      <c r="C5" s="56"/>
      <c r="D5" s="56"/>
      <c r="E5" s="56"/>
      <c r="F5" s="56"/>
      <c r="G5" s="24" t="s">
        <v>4</v>
      </c>
      <c r="H5" s="25"/>
      <c r="I5" s="104" t="s">
        <v>171</v>
      </c>
      <c r="J5" s="105"/>
      <c r="K5" s="104" t="s">
        <v>159</v>
      </c>
      <c r="L5" s="105"/>
      <c r="M5" s="104" t="s">
        <v>171</v>
      </c>
      <c r="N5" s="105"/>
      <c r="O5" s="104" t="s">
        <v>159</v>
      </c>
      <c r="Q5" s="3"/>
      <c r="R5" s="3"/>
    </row>
    <row r="6" spans="1:19" s="2" customFormat="1" x14ac:dyDescent="0.5">
      <c r="A6" s="12"/>
      <c r="B6" s="12"/>
      <c r="C6" s="12"/>
      <c r="D6" s="12"/>
      <c r="E6" s="12"/>
      <c r="F6" s="12"/>
      <c r="G6" s="153"/>
      <c r="H6" s="76"/>
      <c r="I6" s="147" t="s">
        <v>184</v>
      </c>
      <c r="J6" s="106"/>
      <c r="K6" s="147" t="s">
        <v>184</v>
      </c>
      <c r="L6" s="106"/>
      <c r="M6" s="147" t="s">
        <v>184</v>
      </c>
      <c r="N6" s="106"/>
      <c r="O6" s="147" t="s">
        <v>184</v>
      </c>
      <c r="Q6" s="3"/>
      <c r="R6" s="3"/>
    </row>
    <row r="7" spans="1:19" x14ac:dyDescent="0.5">
      <c r="A7" s="50"/>
      <c r="B7" s="50"/>
      <c r="C7" s="50"/>
      <c r="D7" s="50"/>
      <c r="E7" s="50"/>
      <c r="F7" s="50"/>
      <c r="G7" s="57"/>
      <c r="H7" s="57"/>
      <c r="I7" s="38" t="s">
        <v>5</v>
      </c>
      <c r="J7" s="107"/>
      <c r="K7" s="38" t="s">
        <v>6</v>
      </c>
      <c r="L7" s="108"/>
      <c r="M7" s="38" t="s">
        <v>5</v>
      </c>
      <c r="N7" s="107"/>
      <c r="O7" s="38" t="s">
        <v>6</v>
      </c>
    </row>
    <row r="8" spans="1:19" x14ac:dyDescent="0.5">
      <c r="A8" s="50"/>
      <c r="B8" s="50"/>
      <c r="C8" s="50"/>
      <c r="D8" s="50"/>
      <c r="E8" s="50"/>
      <c r="F8" s="50"/>
      <c r="G8" s="57"/>
      <c r="H8" s="57"/>
      <c r="I8" s="38" t="s">
        <v>7</v>
      </c>
      <c r="J8" s="109"/>
      <c r="K8" s="38"/>
      <c r="L8" s="106"/>
      <c r="M8" s="38" t="s">
        <v>7</v>
      </c>
      <c r="N8" s="107"/>
      <c r="O8" s="38"/>
    </row>
    <row r="9" spans="1:19" x14ac:dyDescent="0.5">
      <c r="A9" s="26" t="s">
        <v>8</v>
      </c>
      <c r="E9" s="50"/>
      <c r="N9" s="109"/>
      <c r="O9" s="38"/>
    </row>
    <row r="10" spans="1:19" x14ac:dyDescent="0.5">
      <c r="B10" s="26" t="s">
        <v>9</v>
      </c>
      <c r="E10" s="50"/>
    </row>
    <row r="11" spans="1:19" ht="24" customHeight="1" x14ac:dyDescent="0.5">
      <c r="C11" s="1" t="s">
        <v>10</v>
      </c>
      <c r="E11" s="50"/>
      <c r="G11" s="5"/>
      <c r="H11" s="5"/>
      <c r="I11" s="7">
        <v>170182</v>
      </c>
      <c r="J11" s="7"/>
      <c r="K11" s="7">
        <v>289834</v>
      </c>
      <c r="L11" s="7"/>
      <c r="M11" s="7">
        <v>150540</v>
      </c>
      <c r="N11" s="7"/>
      <c r="O11" s="7">
        <v>268833</v>
      </c>
      <c r="P11" s="51"/>
    </row>
    <row r="12" spans="1:19" ht="24" customHeight="1" x14ac:dyDescent="0.5">
      <c r="C12" s="1" t="s">
        <v>11</v>
      </c>
      <c r="E12" s="50"/>
      <c r="G12" s="5">
        <v>6</v>
      </c>
      <c r="H12" s="5"/>
      <c r="I12" s="7">
        <v>300000</v>
      </c>
      <c r="J12" s="7"/>
      <c r="K12" s="7">
        <v>250000</v>
      </c>
      <c r="L12" s="7"/>
      <c r="M12" s="7">
        <v>300000</v>
      </c>
      <c r="N12" s="7"/>
      <c r="O12" s="7">
        <v>250000</v>
      </c>
      <c r="P12" s="51"/>
      <c r="Q12" s="51"/>
    </row>
    <row r="13" spans="1:19" ht="24" customHeight="1" x14ac:dyDescent="0.5">
      <c r="C13" s="2" t="s">
        <v>129</v>
      </c>
      <c r="E13" s="50"/>
      <c r="G13" s="5">
        <v>7</v>
      </c>
      <c r="H13" s="5"/>
      <c r="I13" s="7">
        <v>370682</v>
      </c>
      <c r="J13" s="7"/>
      <c r="K13" s="7">
        <v>274773</v>
      </c>
      <c r="L13" s="7"/>
      <c r="M13" s="7">
        <v>348594</v>
      </c>
      <c r="N13" s="7"/>
      <c r="O13" s="7">
        <v>259847</v>
      </c>
      <c r="P13" s="51"/>
      <c r="R13" s="60"/>
      <c r="S13" s="58"/>
    </row>
    <row r="14" spans="1:19" ht="24" customHeight="1" x14ac:dyDescent="0.5">
      <c r="C14" s="1" t="s">
        <v>13</v>
      </c>
      <c r="E14" s="50"/>
      <c r="G14" s="5">
        <v>20.3</v>
      </c>
      <c r="H14" s="5"/>
      <c r="I14" s="110">
        <v>0</v>
      </c>
      <c r="J14" s="7"/>
      <c r="K14" s="110">
        <v>0</v>
      </c>
      <c r="L14" s="7"/>
      <c r="M14" s="110">
        <v>32800</v>
      </c>
      <c r="N14" s="7"/>
      <c r="O14" s="110">
        <v>32800</v>
      </c>
      <c r="P14" s="51"/>
    </row>
    <row r="15" spans="1:19" ht="24" customHeight="1" x14ac:dyDescent="0.5">
      <c r="C15" s="1" t="s">
        <v>12</v>
      </c>
      <c r="E15" s="50"/>
      <c r="G15" s="5">
        <v>8</v>
      </c>
      <c r="H15" s="5"/>
      <c r="I15" s="110">
        <v>26344</v>
      </c>
      <c r="J15" s="7"/>
      <c r="K15" s="110">
        <v>29002</v>
      </c>
      <c r="L15" s="7"/>
      <c r="M15" s="110">
        <v>20502</v>
      </c>
      <c r="N15" s="7"/>
      <c r="O15" s="110">
        <v>23296</v>
      </c>
      <c r="P15" s="51"/>
    </row>
    <row r="16" spans="1:19" ht="24" customHeight="1" x14ac:dyDescent="0.5">
      <c r="C16" s="1" t="s">
        <v>130</v>
      </c>
      <c r="E16" s="50"/>
      <c r="H16" s="5"/>
      <c r="I16" s="110">
        <v>1060</v>
      </c>
      <c r="J16" s="7"/>
      <c r="K16" s="9">
        <v>4835</v>
      </c>
      <c r="L16" s="7"/>
      <c r="M16" s="110">
        <v>0</v>
      </c>
      <c r="N16" s="7"/>
      <c r="O16" s="9">
        <v>0</v>
      </c>
      <c r="P16" s="54"/>
    </row>
    <row r="17" spans="2:21" ht="24" customHeight="1" x14ac:dyDescent="0.5">
      <c r="C17" s="1" t="s">
        <v>14</v>
      </c>
      <c r="E17" s="50"/>
      <c r="G17" s="5"/>
      <c r="I17" s="9">
        <v>2507</v>
      </c>
      <c r="J17" s="7"/>
      <c r="K17" s="9">
        <v>2764</v>
      </c>
      <c r="L17" s="9"/>
      <c r="M17" s="9">
        <v>1394</v>
      </c>
      <c r="N17" s="9"/>
      <c r="O17" s="110">
        <v>1542</v>
      </c>
      <c r="P17" s="51"/>
    </row>
    <row r="18" spans="2:21" ht="24" customHeight="1" x14ac:dyDescent="0.5">
      <c r="C18" s="155" t="s">
        <v>166</v>
      </c>
      <c r="E18" s="50"/>
      <c r="G18" s="5">
        <v>9</v>
      </c>
      <c r="I18" s="9">
        <v>0</v>
      </c>
      <c r="J18" s="7"/>
      <c r="K18" s="9">
        <v>84026</v>
      </c>
      <c r="L18" s="9"/>
      <c r="M18" s="9">
        <v>0</v>
      </c>
      <c r="N18" s="9"/>
      <c r="O18" s="110">
        <v>84026</v>
      </c>
      <c r="P18" s="51"/>
    </row>
    <row r="19" spans="2:21" ht="25.5" customHeight="1" x14ac:dyDescent="0.5">
      <c r="C19" s="26" t="s">
        <v>15</v>
      </c>
      <c r="I19" s="95">
        <f>SUM(I11:I18)</f>
        <v>870775</v>
      </c>
      <c r="J19" s="7"/>
      <c r="K19" s="95">
        <f>SUM(K11:K18)</f>
        <v>935234</v>
      </c>
      <c r="L19" s="6"/>
      <c r="M19" s="95">
        <f>SUM(M11:M18)</f>
        <v>853830</v>
      </c>
      <c r="N19" s="6"/>
      <c r="O19" s="95">
        <f>SUM(O11:O18)</f>
        <v>920344</v>
      </c>
      <c r="P19" s="51"/>
    </row>
    <row r="20" spans="2:21" ht="25.5" customHeight="1" x14ac:dyDescent="0.5">
      <c r="B20" s="26" t="s">
        <v>16</v>
      </c>
      <c r="D20" s="26"/>
      <c r="I20" s="6"/>
      <c r="J20" s="7"/>
      <c r="K20" s="6"/>
      <c r="L20" s="52"/>
      <c r="M20" s="6"/>
      <c r="N20" s="52"/>
      <c r="O20" s="6"/>
      <c r="P20" s="51"/>
    </row>
    <row r="21" spans="2:21" ht="24" customHeight="1" x14ac:dyDescent="0.5">
      <c r="C21" s="1" t="s">
        <v>17</v>
      </c>
      <c r="G21" s="5">
        <v>10</v>
      </c>
      <c r="H21" s="5"/>
      <c r="I21" s="110">
        <v>0</v>
      </c>
      <c r="J21" s="110"/>
      <c r="K21" s="110">
        <v>0</v>
      </c>
      <c r="M21" s="110">
        <v>609433</v>
      </c>
      <c r="O21" s="110">
        <v>609433</v>
      </c>
      <c r="P21" s="51"/>
    </row>
    <row r="22" spans="2:21" ht="24" customHeight="1" x14ac:dyDescent="0.5">
      <c r="C22" s="1" t="s">
        <v>18</v>
      </c>
      <c r="G22" s="5">
        <v>11</v>
      </c>
      <c r="H22" s="5"/>
      <c r="I22" s="110">
        <v>0</v>
      </c>
      <c r="J22" s="110"/>
      <c r="K22" s="110">
        <v>0</v>
      </c>
      <c r="M22" s="110">
        <v>0</v>
      </c>
      <c r="O22" s="110">
        <v>0</v>
      </c>
      <c r="P22" s="51"/>
    </row>
    <row r="23" spans="2:21" ht="24" customHeight="1" x14ac:dyDescent="0.5">
      <c r="C23" s="2" t="s">
        <v>131</v>
      </c>
      <c r="G23" s="5">
        <v>7</v>
      </c>
      <c r="H23" s="5"/>
      <c r="I23" s="110">
        <v>5816</v>
      </c>
      <c r="J23" s="110"/>
      <c r="K23" s="110">
        <v>6792</v>
      </c>
      <c r="M23" s="110">
        <v>4388</v>
      </c>
      <c r="O23" s="110">
        <v>5572</v>
      </c>
      <c r="P23" s="51"/>
    </row>
    <row r="24" spans="2:21" ht="24" customHeight="1" x14ac:dyDescent="0.5">
      <c r="C24" s="1" t="s">
        <v>19</v>
      </c>
      <c r="G24" s="5">
        <v>12</v>
      </c>
      <c r="H24" s="5"/>
      <c r="I24" s="110">
        <v>859049</v>
      </c>
      <c r="J24" s="110"/>
      <c r="K24" s="110">
        <v>807844</v>
      </c>
      <c r="M24" s="110">
        <v>605536</v>
      </c>
      <c r="O24" s="110">
        <v>552335</v>
      </c>
      <c r="P24" s="51"/>
      <c r="S24" s="60"/>
      <c r="T24" s="60"/>
      <c r="U24" s="73"/>
    </row>
    <row r="25" spans="2:21" ht="24" customHeight="1" x14ac:dyDescent="0.5">
      <c r="C25" s="1" t="s">
        <v>20</v>
      </c>
      <c r="G25" s="5"/>
      <c r="H25" s="5"/>
      <c r="I25" s="110">
        <v>87803</v>
      </c>
      <c r="J25" s="110"/>
      <c r="K25" s="110">
        <v>87803</v>
      </c>
      <c r="M25" s="110">
        <v>0</v>
      </c>
      <c r="O25" s="110">
        <v>0</v>
      </c>
      <c r="P25" s="51"/>
    </row>
    <row r="26" spans="2:21" ht="24" customHeight="1" x14ac:dyDescent="0.5">
      <c r="C26" s="2" t="s">
        <v>21</v>
      </c>
      <c r="G26" s="5">
        <v>13</v>
      </c>
      <c r="H26" s="5"/>
      <c r="I26" s="110">
        <v>6122</v>
      </c>
      <c r="J26" s="110"/>
      <c r="K26" s="110">
        <v>6530</v>
      </c>
      <c r="M26" s="110">
        <v>4710</v>
      </c>
      <c r="O26" s="110">
        <v>4909</v>
      </c>
      <c r="P26" s="51"/>
    </row>
    <row r="27" spans="2:21" ht="24" customHeight="1" x14ac:dyDescent="0.5">
      <c r="C27" s="1" t="s">
        <v>22</v>
      </c>
      <c r="G27" s="5">
        <v>14</v>
      </c>
      <c r="H27" s="5"/>
      <c r="I27" s="110">
        <v>25915</v>
      </c>
      <c r="J27" s="110"/>
      <c r="K27" s="110">
        <v>29926</v>
      </c>
      <c r="M27" s="110">
        <v>12833</v>
      </c>
      <c r="O27" s="110">
        <v>13036</v>
      </c>
      <c r="P27" s="54"/>
    </row>
    <row r="28" spans="2:21" ht="24" customHeight="1" x14ac:dyDescent="0.5">
      <c r="C28" s="1" t="s">
        <v>132</v>
      </c>
      <c r="G28" s="5"/>
      <c r="H28" s="5"/>
      <c r="I28" s="110">
        <v>0</v>
      </c>
      <c r="J28" s="110"/>
      <c r="K28" s="110">
        <v>1875</v>
      </c>
      <c r="M28" s="110">
        <v>0</v>
      </c>
      <c r="O28" s="110">
        <v>0</v>
      </c>
      <c r="P28" s="51"/>
    </row>
    <row r="29" spans="2:21" ht="24" customHeight="1" x14ac:dyDescent="0.5">
      <c r="C29" s="1" t="s">
        <v>23</v>
      </c>
      <c r="I29" s="9">
        <v>8309</v>
      </c>
      <c r="J29" s="110"/>
      <c r="K29" s="9">
        <v>3474</v>
      </c>
      <c r="M29" s="9">
        <v>18</v>
      </c>
      <c r="O29" s="9">
        <v>18</v>
      </c>
      <c r="P29" s="54"/>
    </row>
    <row r="30" spans="2:21" ht="24" customHeight="1" x14ac:dyDescent="0.5">
      <c r="C30" s="26" t="s">
        <v>24</v>
      </c>
      <c r="I30" s="95">
        <f>SUM(I21:I29)</f>
        <v>993014</v>
      </c>
      <c r="J30" s="110"/>
      <c r="K30" s="95">
        <f>SUM(K21:K29)</f>
        <v>944244</v>
      </c>
      <c r="M30" s="95">
        <f>SUM(M21:M29)</f>
        <v>1236918</v>
      </c>
      <c r="O30" s="95">
        <f>SUM(O21:O29)</f>
        <v>1185303</v>
      </c>
      <c r="P30" s="51"/>
    </row>
    <row r="31" spans="2:21" ht="25.5" customHeight="1" thickBot="1" x14ac:dyDescent="0.55000000000000004">
      <c r="B31" s="26" t="s">
        <v>25</v>
      </c>
      <c r="I31" s="111">
        <f>+I19+I30</f>
        <v>1863789</v>
      </c>
      <c r="J31" s="110"/>
      <c r="K31" s="111">
        <f>+K19+K30</f>
        <v>1879478</v>
      </c>
      <c r="L31" s="52"/>
      <c r="M31" s="111">
        <f>+M19+M30</f>
        <v>2090748</v>
      </c>
      <c r="N31" s="52"/>
      <c r="O31" s="111">
        <f>+O19+O30</f>
        <v>2105647</v>
      </c>
      <c r="P31" s="51"/>
    </row>
    <row r="32" spans="2:21" ht="24" thickTop="1" x14ac:dyDescent="0.5">
      <c r="I32" s="10"/>
      <c r="J32" s="110"/>
      <c r="K32" s="10"/>
      <c r="L32" s="61"/>
      <c r="M32" s="10"/>
      <c r="N32" s="61"/>
      <c r="O32" s="10"/>
      <c r="P32" s="51"/>
    </row>
    <row r="33" spans="1:23" x14ac:dyDescent="0.5">
      <c r="P33" s="51"/>
    </row>
    <row r="34" spans="1:23" x14ac:dyDescent="0.5">
      <c r="P34" s="51"/>
    </row>
    <row r="35" spans="1:23" x14ac:dyDescent="0.5">
      <c r="P35" s="51"/>
    </row>
    <row r="36" spans="1:23" x14ac:dyDescent="0.5">
      <c r="P36" s="51"/>
    </row>
    <row r="37" spans="1:23" x14ac:dyDescent="0.5">
      <c r="P37" s="51"/>
    </row>
    <row r="38" spans="1:23" x14ac:dyDescent="0.5">
      <c r="P38" s="51"/>
    </row>
    <row r="39" spans="1:23" x14ac:dyDescent="0.5">
      <c r="J39" s="8"/>
      <c r="P39" s="51"/>
    </row>
    <row r="40" spans="1:23" x14ac:dyDescent="0.5">
      <c r="P40" s="51"/>
    </row>
    <row r="41" spans="1:23" x14ac:dyDescent="0.5">
      <c r="P41" s="51"/>
    </row>
    <row r="42" spans="1:23" x14ac:dyDescent="0.5">
      <c r="P42" s="51"/>
    </row>
    <row r="43" spans="1:23" x14ac:dyDescent="0.5">
      <c r="P43" s="51"/>
    </row>
    <row r="44" spans="1:23" x14ac:dyDescent="0.5">
      <c r="P44" s="51"/>
    </row>
    <row r="45" spans="1:23" ht="24.75" customHeight="1" x14ac:dyDescent="0.5">
      <c r="A45" s="26" t="s">
        <v>26</v>
      </c>
      <c r="P45" s="51"/>
    </row>
    <row r="46" spans="1:23" ht="24.75" customHeight="1" x14ac:dyDescent="0.5">
      <c r="B46" s="26" t="s">
        <v>27</v>
      </c>
      <c r="P46" s="51"/>
    </row>
    <row r="47" spans="1:23" ht="24.75" customHeight="1" x14ac:dyDescent="0.5">
      <c r="C47" s="59" t="s">
        <v>190</v>
      </c>
      <c r="D47" s="59"/>
      <c r="G47" s="5"/>
      <c r="H47" s="5"/>
      <c r="I47" s="7">
        <v>0</v>
      </c>
      <c r="J47" s="7"/>
      <c r="K47" s="7">
        <v>20000</v>
      </c>
      <c r="L47" s="7"/>
      <c r="M47" s="7">
        <v>0</v>
      </c>
      <c r="N47" s="7"/>
      <c r="O47" s="7">
        <v>0</v>
      </c>
      <c r="P47" s="51"/>
    </row>
    <row r="48" spans="1:23" ht="24.75" customHeight="1" x14ac:dyDescent="0.5">
      <c r="C48" s="2" t="s">
        <v>133</v>
      </c>
      <c r="G48" s="5">
        <v>16</v>
      </c>
      <c r="H48" s="5"/>
      <c r="I48" s="7">
        <v>161553</v>
      </c>
      <c r="J48" s="7"/>
      <c r="K48" s="7">
        <v>168256</v>
      </c>
      <c r="L48" s="7"/>
      <c r="M48" s="7">
        <v>172445</v>
      </c>
      <c r="N48" s="7"/>
      <c r="O48" s="7">
        <v>165630</v>
      </c>
      <c r="P48" s="51"/>
      <c r="S48" s="51"/>
      <c r="T48" s="73"/>
      <c r="U48" s="54"/>
      <c r="W48" s="58"/>
    </row>
    <row r="49" spans="1:22" ht="24.75" customHeight="1" x14ac:dyDescent="0.5">
      <c r="C49" s="1" t="s">
        <v>28</v>
      </c>
      <c r="G49" s="5">
        <v>17</v>
      </c>
      <c r="H49" s="5"/>
      <c r="I49" s="7">
        <v>44935</v>
      </c>
      <c r="J49" s="7"/>
      <c r="K49" s="7">
        <v>73310</v>
      </c>
      <c r="L49" s="7"/>
      <c r="M49" s="7">
        <v>31644</v>
      </c>
      <c r="N49" s="7"/>
      <c r="O49" s="7">
        <v>63694</v>
      </c>
      <c r="P49" s="51"/>
    </row>
    <row r="50" spans="1:22" ht="24.75" customHeight="1" x14ac:dyDescent="0.5">
      <c r="C50" s="1" t="s">
        <v>29</v>
      </c>
      <c r="J50" s="7"/>
      <c r="L50" s="7"/>
      <c r="N50" s="7"/>
      <c r="P50" s="51"/>
    </row>
    <row r="51" spans="1:22" ht="24.75" customHeight="1" x14ac:dyDescent="0.5">
      <c r="D51" s="1" t="s">
        <v>30</v>
      </c>
      <c r="G51" s="5"/>
      <c r="H51" s="5"/>
      <c r="I51" s="7">
        <v>376</v>
      </c>
      <c r="J51" s="7"/>
      <c r="K51" s="7">
        <v>365</v>
      </c>
      <c r="L51" s="7"/>
      <c r="M51" s="7">
        <v>0</v>
      </c>
      <c r="N51" s="7"/>
      <c r="O51" s="7">
        <v>0</v>
      </c>
      <c r="P51" s="51"/>
      <c r="S51" s="54"/>
      <c r="T51" s="54"/>
      <c r="U51" s="51"/>
      <c r="V51" s="58"/>
    </row>
    <row r="52" spans="1:22" ht="24.75" customHeight="1" x14ac:dyDescent="0.5">
      <c r="C52" s="2" t="s">
        <v>31</v>
      </c>
      <c r="I52" s="7">
        <v>51324</v>
      </c>
      <c r="J52" s="7"/>
      <c r="K52" s="7">
        <v>16221</v>
      </c>
      <c r="L52" s="7"/>
      <c r="M52" s="7">
        <v>51324</v>
      </c>
      <c r="N52" s="7"/>
      <c r="O52" s="7">
        <v>16221</v>
      </c>
      <c r="P52" s="54"/>
      <c r="S52" s="54"/>
      <c r="T52" s="51"/>
      <c r="U52" s="51"/>
      <c r="V52" s="58"/>
    </row>
    <row r="53" spans="1:22" ht="25.5" customHeight="1" x14ac:dyDescent="0.5">
      <c r="C53" s="26" t="s">
        <v>32</v>
      </c>
      <c r="I53" s="95">
        <f>SUM(I47:I52)</f>
        <v>258188</v>
      </c>
      <c r="J53" s="7"/>
      <c r="K53" s="95">
        <f>SUM(K47:K52)</f>
        <v>278152</v>
      </c>
      <c r="L53" s="10"/>
      <c r="M53" s="95">
        <f>SUM(M47:M52)</f>
        <v>255413</v>
      </c>
      <c r="N53" s="10"/>
      <c r="O53" s="95">
        <f>SUM(O47:O52)</f>
        <v>245545</v>
      </c>
      <c r="P53" s="51"/>
      <c r="S53" s="49"/>
    </row>
    <row r="54" spans="1:22" ht="25.5" customHeight="1" x14ac:dyDescent="0.5">
      <c r="B54" s="26" t="s">
        <v>33</v>
      </c>
      <c r="D54" s="26"/>
      <c r="I54" s="6"/>
      <c r="J54" s="7"/>
      <c r="K54" s="6"/>
      <c r="L54" s="61"/>
      <c r="M54" s="6"/>
      <c r="N54" s="61"/>
      <c r="O54" s="6"/>
      <c r="P54" s="51"/>
      <c r="S54" s="49"/>
    </row>
    <row r="55" spans="1:22" ht="25.5" customHeight="1" x14ac:dyDescent="0.5">
      <c r="A55" s="26"/>
      <c r="C55" s="1" t="s">
        <v>169</v>
      </c>
      <c r="G55" s="5">
        <v>17</v>
      </c>
      <c r="H55" s="5"/>
      <c r="I55" s="9">
        <v>77125</v>
      </c>
      <c r="J55" s="9"/>
      <c r="K55" s="9">
        <v>250908</v>
      </c>
      <c r="L55" s="7"/>
      <c r="M55" s="9">
        <v>0</v>
      </c>
      <c r="N55" s="7"/>
      <c r="O55" s="9">
        <v>187708</v>
      </c>
      <c r="P55" s="51"/>
    </row>
    <row r="56" spans="1:22" ht="25.5" customHeight="1" x14ac:dyDescent="0.5">
      <c r="A56" s="26"/>
      <c r="C56" s="1" t="s">
        <v>34</v>
      </c>
      <c r="G56" s="5"/>
      <c r="H56" s="5"/>
      <c r="I56" s="9">
        <v>798</v>
      </c>
      <c r="J56" s="9"/>
      <c r="K56" s="9">
        <v>897</v>
      </c>
      <c r="L56" s="7"/>
      <c r="M56" s="9">
        <v>0</v>
      </c>
      <c r="N56" s="7"/>
      <c r="O56" s="9">
        <v>0</v>
      </c>
      <c r="P56" s="51"/>
    </row>
    <row r="57" spans="1:22" ht="24.6" hidden="1" customHeight="1" x14ac:dyDescent="0.5">
      <c r="A57" s="26"/>
      <c r="C57" s="1" t="s">
        <v>136</v>
      </c>
      <c r="G57" s="5"/>
      <c r="H57" s="5"/>
      <c r="I57" s="9">
        <v>0</v>
      </c>
      <c r="J57" s="9"/>
      <c r="K57" s="9">
        <v>0</v>
      </c>
      <c r="L57" s="7"/>
      <c r="M57" s="9">
        <v>0</v>
      </c>
      <c r="N57" s="7"/>
      <c r="O57" s="9">
        <v>0</v>
      </c>
      <c r="P57" s="51"/>
    </row>
    <row r="58" spans="1:22" ht="25.5" customHeight="1" x14ac:dyDescent="0.5">
      <c r="A58" s="26"/>
      <c r="C58" s="1" t="s">
        <v>134</v>
      </c>
      <c r="G58" s="5"/>
      <c r="H58" s="5"/>
      <c r="I58" s="9"/>
      <c r="J58" s="9"/>
      <c r="K58" s="9"/>
      <c r="L58" s="7"/>
      <c r="M58" s="9"/>
      <c r="N58" s="7"/>
      <c r="O58" s="9"/>
      <c r="P58" s="51"/>
    </row>
    <row r="59" spans="1:22" ht="25.5" customHeight="1" x14ac:dyDescent="0.5">
      <c r="A59" s="26"/>
      <c r="D59" s="1" t="s">
        <v>135</v>
      </c>
      <c r="G59" s="5"/>
      <c r="H59" s="5"/>
      <c r="I59" s="9">
        <v>38690</v>
      </c>
      <c r="J59" s="9"/>
      <c r="K59" s="9">
        <v>37219</v>
      </c>
      <c r="L59" s="7"/>
      <c r="M59" s="9">
        <v>37150</v>
      </c>
      <c r="N59" s="7"/>
      <c r="O59" s="9">
        <v>35746</v>
      </c>
      <c r="P59" s="51"/>
    </row>
    <row r="60" spans="1:22" ht="25.5" customHeight="1" x14ac:dyDescent="0.5">
      <c r="A60" s="26"/>
      <c r="C60" s="1" t="s">
        <v>137</v>
      </c>
      <c r="F60" s="2"/>
      <c r="I60" s="9">
        <v>3266</v>
      </c>
      <c r="J60" s="9"/>
      <c r="K60" s="9">
        <v>3251</v>
      </c>
      <c r="L60" s="7"/>
      <c r="M60" s="9">
        <v>3265</v>
      </c>
      <c r="N60" s="7"/>
      <c r="O60" s="9">
        <v>3251</v>
      </c>
      <c r="P60" s="51"/>
    </row>
    <row r="61" spans="1:22" ht="25.5" customHeight="1" x14ac:dyDescent="0.5">
      <c r="C61" s="26" t="s">
        <v>35</v>
      </c>
      <c r="I61" s="95">
        <f>SUM(I55:I60)</f>
        <v>119879</v>
      </c>
      <c r="J61" s="9"/>
      <c r="K61" s="95">
        <f>SUM(K55:K60)</f>
        <v>292275</v>
      </c>
      <c r="L61" s="10"/>
      <c r="M61" s="95">
        <f>SUM(M55:M60)</f>
        <v>40415</v>
      </c>
      <c r="N61" s="10"/>
      <c r="O61" s="95">
        <f>SUM(O55:O60)</f>
        <v>226705</v>
      </c>
      <c r="P61" s="51"/>
    </row>
    <row r="62" spans="1:22" ht="25.5" customHeight="1" x14ac:dyDescent="0.5">
      <c r="B62" s="26" t="s">
        <v>36</v>
      </c>
      <c r="I62" s="95">
        <f>+I61+I53</f>
        <v>378067</v>
      </c>
      <c r="J62" s="9"/>
      <c r="K62" s="95">
        <f>+K61+K53</f>
        <v>570427</v>
      </c>
      <c r="L62" s="10"/>
      <c r="M62" s="95">
        <f>+M61+M53</f>
        <v>295828</v>
      </c>
      <c r="N62" s="10"/>
      <c r="O62" s="95">
        <f>+O61+O53</f>
        <v>472250</v>
      </c>
      <c r="P62" s="51"/>
    </row>
    <row r="63" spans="1:22" ht="26.25" customHeight="1" x14ac:dyDescent="0.5">
      <c r="B63" s="26" t="s">
        <v>37</v>
      </c>
      <c r="J63" s="9"/>
      <c r="P63" s="51"/>
    </row>
    <row r="64" spans="1:22" ht="24" customHeight="1" x14ac:dyDescent="0.5">
      <c r="C64" s="1" t="s">
        <v>38</v>
      </c>
      <c r="G64" s="5"/>
      <c r="H64" s="5"/>
      <c r="J64" s="62"/>
      <c r="P64" s="51"/>
    </row>
    <row r="65" spans="1:18" ht="24" customHeight="1" x14ac:dyDescent="0.5">
      <c r="C65" s="1" t="s">
        <v>39</v>
      </c>
      <c r="J65" s="62"/>
      <c r="P65" s="51"/>
    </row>
    <row r="66" spans="1:18" ht="24" customHeight="1" x14ac:dyDescent="0.5">
      <c r="D66" s="1" t="s">
        <v>40</v>
      </c>
      <c r="I66" s="112">
        <v>300000</v>
      </c>
      <c r="J66" s="62"/>
      <c r="K66" s="112">
        <v>300000</v>
      </c>
      <c r="M66" s="112">
        <v>300000</v>
      </c>
      <c r="O66" s="112">
        <v>300000</v>
      </c>
      <c r="P66" s="51"/>
    </row>
    <row r="67" spans="1:18" ht="24" customHeight="1" x14ac:dyDescent="0.5">
      <c r="C67" s="1" t="s">
        <v>41</v>
      </c>
      <c r="I67" s="9"/>
      <c r="J67" s="62"/>
      <c r="K67" s="9"/>
      <c r="L67" s="96"/>
      <c r="M67" s="9"/>
      <c r="N67" s="96"/>
      <c r="O67" s="9"/>
      <c r="P67" s="51"/>
    </row>
    <row r="68" spans="1:18" ht="24" customHeight="1" x14ac:dyDescent="0.5">
      <c r="D68" s="1" t="s">
        <v>40</v>
      </c>
      <c r="I68" s="9">
        <v>300000</v>
      </c>
      <c r="J68" s="9"/>
      <c r="K68" s="9">
        <v>300000</v>
      </c>
      <c r="L68" s="9"/>
      <c r="M68" s="9">
        <v>300000</v>
      </c>
      <c r="N68" s="9"/>
      <c r="O68" s="9">
        <v>300000</v>
      </c>
      <c r="P68" s="51"/>
    </row>
    <row r="69" spans="1:18" ht="24" customHeight="1" x14ac:dyDescent="0.5">
      <c r="C69" s="1" t="s">
        <v>42</v>
      </c>
      <c r="I69" s="9">
        <f>+'CE-Conso'!G31</f>
        <v>1092894</v>
      </c>
      <c r="J69" s="113"/>
      <c r="K69" s="9">
        <v>1092894</v>
      </c>
      <c r="L69" s="96"/>
      <c r="M69" s="9">
        <f>+'CE-Separate'!G30</f>
        <v>1092894</v>
      </c>
      <c r="N69" s="96"/>
      <c r="O69" s="9">
        <v>1092894</v>
      </c>
      <c r="P69" s="51"/>
    </row>
    <row r="70" spans="1:18" ht="21" customHeight="1" x14ac:dyDescent="0.5">
      <c r="C70" s="1" t="s">
        <v>43</v>
      </c>
      <c r="I70" s="9"/>
      <c r="J70" s="113"/>
      <c r="K70" s="9"/>
      <c r="L70" s="9"/>
      <c r="M70" s="9"/>
      <c r="N70" s="9"/>
      <c r="O70" s="9"/>
      <c r="P70" s="51"/>
    </row>
    <row r="71" spans="1:18" ht="21" customHeight="1" x14ac:dyDescent="0.5">
      <c r="C71" s="1" t="s">
        <v>44</v>
      </c>
      <c r="J71" s="7"/>
      <c r="L71" s="9"/>
      <c r="M71" s="9"/>
      <c r="N71" s="9"/>
      <c r="O71" s="9"/>
      <c r="P71" s="51"/>
    </row>
    <row r="72" spans="1:18" ht="21" customHeight="1" x14ac:dyDescent="0.5">
      <c r="B72" s="1" t="s">
        <v>45</v>
      </c>
      <c r="D72" s="1" t="s">
        <v>46</v>
      </c>
      <c r="I72" s="9">
        <f>+'CE-Conso'!I31</f>
        <v>30000</v>
      </c>
      <c r="J72" s="9"/>
      <c r="K72" s="9">
        <v>30000</v>
      </c>
      <c r="L72" s="9"/>
      <c r="M72" s="9">
        <f>+'CE-Separate'!I30</f>
        <v>30000</v>
      </c>
      <c r="N72" s="9"/>
      <c r="O72" s="9">
        <v>30000</v>
      </c>
      <c r="P72" s="51"/>
    </row>
    <row r="73" spans="1:18" ht="24" customHeight="1" x14ac:dyDescent="0.5">
      <c r="C73" s="1" t="s">
        <v>47</v>
      </c>
      <c r="I73" s="9">
        <f>+'CE-Conso'!K31</f>
        <v>412920</v>
      </c>
      <c r="J73" s="9"/>
      <c r="K73" s="9">
        <v>236505</v>
      </c>
      <c r="L73" s="9"/>
      <c r="M73" s="9">
        <f>+'CE-Separate'!K30</f>
        <v>372026</v>
      </c>
      <c r="N73" s="9"/>
      <c r="O73" s="9">
        <v>210503</v>
      </c>
      <c r="P73" s="51"/>
    </row>
    <row r="74" spans="1:18" ht="24" customHeight="1" x14ac:dyDescent="0.5">
      <c r="C74" s="1" t="s">
        <v>48</v>
      </c>
      <c r="I74" s="9">
        <f>+'CE-Conso'!M31</f>
        <v>-353682</v>
      </c>
      <c r="J74" s="9"/>
      <c r="K74" s="9">
        <v>-353682</v>
      </c>
      <c r="L74" s="9"/>
      <c r="M74" s="9">
        <v>0</v>
      </c>
      <c r="N74" s="9"/>
      <c r="O74" s="9">
        <v>0</v>
      </c>
      <c r="P74" s="51"/>
    </row>
    <row r="75" spans="1:18" s="26" customFormat="1" ht="24" customHeight="1" x14ac:dyDescent="0.5">
      <c r="C75" s="26" t="s">
        <v>164</v>
      </c>
      <c r="G75" s="27"/>
      <c r="H75" s="27"/>
      <c r="I75" s="114">
        <f>SUM(I68:I74)</f>
        <v>1482132</v>
      </c>
      <c r="J75" s="9"/>
      <c r="K75" s="114">
        <f>SUM(K68:K74)</f>
        <v>1305717</v>
      </c>
      <c r="L75" s="6"/>
      <c r="M75" s="114">
        <f>SUM(M68:M74)</f>
        <v>1794920</v>
      </c>
      <c r="N75" s="6"/>
      <c r="O75" s="114">
        <f>SUM(O68:O73)</f>
        <v>1633397</v>
      </c>
      <c r="P75" s="51"/>
      <c r="Q75" s="3"/>
      <c r="R75" s="53"/>
    </row>
    <row r="76" spans="1:18" ht="24" customHeight="1" x14ac:dyDescent="0.5">
      <c r="C76" s="1" t="s">
        <v>49</v>
      </c>
      <c r="I76" s="9">
        <f>+'CE-Conso'!Q31</f>
        <v>3590</v>
      </c>
      <c r="J76" s="9"/>
      <c r="K76" s="9">
        <v>3334</v>
      </c>
      <c r="L76" s="9"/>
      <c r="M76" s="9">
        <v>0</v>
      </c>
      <c r="N76" s="9"/>
      <c r="O76" s="9">
        <v>0</v>
      </c>
      <c r="P76" s="51"/>
    </row>
    <row r="77" spans="1:18" ht="25.5" customHeight="1" x14ac:dyDescent="0.5">
      <c r="C77" s="26" t="s">
        <v>50</v>
      </c>
      <c r="I77" s="95">
        <f>SUM(I75:I76)</f>
        <v>1485722</v>
      </c>
      <c r="J77" s="9"/>
      <c r="K77" s="95">
        <f>SUM(K75:K76)</f>
        <v>1309051</v>
      </c>
      <c r="L77" s="10"/>
      <c r="M77" s="95">
        <f>SUM(M75:M76)</f>
        <v>1794920</v>
      </c>
      <c r="N77" s="10"/>
      <c r="O77" s="95">
        <f>SUM(O75:O76)</f>
        <v>1633397</v>
      </c>
      <c r="P77" s="51"/>
    </row>
    <row r="78" spans="1:18" ht="25.5" customHeight="1" thickBot="1" x14ac:dyDescent="0.55000000000000004">
      <c r="B78" s="26" t="s">
        <v>51</v>
      </c>
      <c r="I78" s="111">
        <f>+I77+I62</f>
        <v>1863789</v>
      </c>
      <c r="J78" s="9"/>
      <c r="K78" s="111">
        <f>+K77+K62</f>
        <v>1879478</v>
      </c>
      <c r="L78" s="6"/>
      <c r="M78" s="111">
        <f>+M77+M62</f>
        <v>2090748</v>
      </c>
      <c r="N78" s="6"/>
      <c r="O78" s="111">
        <f>+O77+O62</f>
        <v>2105647</v>
      </c>
      <c r="P78" s="51"/>
    </row>
    <row r="79" spans="1:18" ht="25.5" customHeight="1" thickTop="1" x14ac:dyDescent="0.5">
      <c r="A79" s="26"/>
      <c r="I79" s="6"/>
      <c r="J79" s="9"/>
      <c r="K79" s="6"/>
      <c r="L79" s="6"/>
      <c r="M79" s="6"/>
      <c r="N79" s="6"/>
      <c r="O79" s="6"/>
    </row>
    <row r="80" spans="1:18" ht="25.5" customHeight="1" x14ac:dyDescent="0.5">
      <c r="A80" s="26"/>
      <c r="I80" s="6"/>
      <c r="J80" s="6"/>
      <c r="K80" s="6"/>
      <c r="L80" s="6"/>
      <c r="M80" s="6"/>
      <c r="N80" s="6"/>
      <c r="O80" s="6"/>
    </row>
    <row r="81" spans="10:10" ht="27" customHeight="1" x14ac:dyDescent="0.5">
      <c r="J81" s="62"/>
    </row>
    <row r="82" spans="10:10" ht="27" customHeight="1" x14ac:dyDescent="0.5"/>
    <row r="84" spans="10:10" ht="30.75" customHeight="1" x14ac:dyDescent="0.5"/>
  </sheetData>
  <sheetProtection formatCells="0" formatColumns="0" formatRows="0" insertColumns="0" insertRows="0" insertHyperlinks="0" deleteColumns="0" deleteRows="0" sort="0" autoFilter="0" pivotTables="0"/>
  <mergeCells count="5">
    <mergeCell ref="A1:O1"/>
    <mergeCell ref="A2:O2"/>
    <mergeCell ref="A3:O3"/>
    <mergeCell ref="M4:O4"/>
    <mergeCell ref="I4:K4"/>
  </mergeCells>
  <phoneticPr fontId="0" type="noConversion"/>
  <pageMargins left="0.66929133858267698" right="0.27559055118110198" top="0.86614173228346503" bottom="0.43307086614173201" header="0.39370078740157499" footer="0.43307086614173201"/>
  <pageSetup paperSize="9" scale="72" firstPageNumber="2" fitToHeight="3" orientation="portrait" useFirstPageNumber="1" r:id="rId1"/>
  <headerFooter alignWithMargins="0">
    <oddHeader>&amp;C&amp;P</oddHeader>
    <oddFooter>&amp;Lหมายเหตุประกอบงบการเงินเป็นส่วนหนึ่งของงบการเงินระหว่างกาลนี้</oddFooter>
  </headerFooter>
  <rowBreaks count="1" manualBreakCount="1">
    <brk id="44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1"/>
  </sheetPr>
  <dimension ref="A1:N84"/>
  <sheetViews>
    <sheetView view="pageBreakPreview" zoomScale="90" zoomScaleSheetLayoutView="90" workbookViewId="0">
      <selection activeCell="K36" sqref="K36"/>
    </sheetView>
  </sheetViews>
  <sheetFormatPr defaultColWidth="9.140625" defaultRowHeight="23.25" x14ac:dyDescent="0.5"/>
  <cols>
    <col min="1" max="1" width="2.85546875" style="1" customWidth="1"/>
    <col min="2" max="2" width="3" style="1" customWidth="1"/>
    <col min="3" max="3" width="49.140625" style="1" customWidth="1"/>
    <col min="4" max="4" width="6.28515625" style="4" customWidth="1"/>
    <col min="5" max="5" width="18.7109375" style="7" customWidth="1"/>
    <col min="6" max="6" width="1.28515625" style="62" customWidth="1"/>
    <col min="7" max="7" width="18.140625" style="7" customWidth="1"/>
    <col min="8" max="8" width="1.140625" style="62" customWidth="1"/>
    <col min="9" max="9" width="19.85546875" style="7" customWidth="1"/>
    <col min="10" max="10" width="1.5703125" style="62" customWidth="1"/>
    <col min="11" max="11" width="17.42578125" style="7" bestFit="1" customWidth="1"/>
    <col min="12" max="12" width="9.28515625" style="1" customWidth="1"/>
    <col min="13" max="13" width="14.85546875" style="1" bestFit="1" customWidth="1"/>
    <col min="14" max="16384" width="9.140625" style="1"/>
  </cols>
  <sheetData>
    <row r="1" spans="1:14" s="26" customFormat="1" ht="28.5" customHeight="1" x14ac:dyDescent="0.5">
      <c r="A1" s="158" t="s">
        <v>0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</row>
    <row r="2" spans="1:14" s="26" customFormat="1" x14ac:dyDescent="0.5">
      <c r="A2" s="159" t="s">
        <v>52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</row>
    <row r="3" spans="1:14" s="26" customFormat="1" x14ac:dyDescent="0.5">
      <c r="A3" s="156" t="s">
        <v>173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</row>
    <row r="4" spans="1:14" s="26" customFormat="1" x14ac:dyDescent="0.5">
      <c r="A4" s="148"/>
      <c r="B4" s="148"/>
      <c r="C4" s="148"/>
      <c r="D4" s="148"/>
      <c r="E4" s="84"/>
      <c r="F4" s="85"/>
      <c r="G4" s="84"/>
      <c r="H4" s="85"/>
      <c r="I4" s="86"/>
      <c r="J4" s="85"/>
      <c r="K4" s="86" t="s">
        <v>5</v>
      </c>
    </row>
    <row r="5" spans="1:14" s="26" customFormat="1" x14ac:dyDescent="0.5">
      <c r="A5" s="148"/>
      <c r="B5" s="148"/>
      <c r="C5" s="148"/>
      <c r="D5" s="148"/>
      <c r="E5" s="84"/>
      <c r="F5" s="85"/>
      <c r="G5" s="84"/>
      <c r="H5" s="85"/>
      <c r="I5" s="86"/>
      <c r="J5" s="85"/>
      <c r="K5" s="86" t="s">
        <v>7</v>
      </c>
    </row>
    <row r="6" spans="1:14" s="26" customFormat="1" x14ac:dyDescent="0.5">
      <c r="A6" s="82"/>
      <c r="B6" s="82"/>
      <c r="C6" s="82"/>
      <c r="D6" s="82"/>
      <c r="E6" s="157" t="s">
        <v>2</v>
      </c>
      <c r="F6" s="157"/>
      <c r="G6" s="157"/>
      <c r="H6" s="149"/>
      <c r="I6" s="160" t="s">
        <v>3</v>
      </c>
      <c r="J6" s="160"/>
      <c r="K6" s="160"/>
    </row>
    <row r="7" spans="1:14" x14ac:dyDescent="0.5">
      <c r="A7" s="63"/>
      <c r="B7" s="63"/>
      <c r="C7" s="63"/>
      <c r="D7" s="46" t="s">
        <v>4</v>
      </c>
      <c r="E7" s="87" t="s">
        <v>171</v>
      </c>
      <c r="F7" s="88"/>
      <c r="G7" s="87" t="s">
        <v>172</v>
      </c>
      <c r="H7" s="88"/>
      <c r="I7" s="87" t="s">
        <v>171</v>
      </c>
      <c r="J7" s="88"/>
      <c r="K7" s="87" t="s">
        <v>172</v>
      </c>
    </row>
    <row r="8" spans="1:14" x14ac:dyDescent="0.5">
      <c r="A8" s="79"/>
      <c r="B8" s="79"/>
      <c r="C8" s="79"/>
      <c r="D8" s="80"/>
      <c r="E8" s="147" t="s">
        <v>184</v>
      </c>
      <c r="F8" s="90"/>
      <c r="G8" s="147" t="s">
        <v>184</v>
      </c>
      <c r="H8" s="90"/>
      <c r="I8" s="147" t="s">
        <v>184</v>
      </c>
      <c r="J8" s="90"/>
      <c r="K8" s="147" t="s">
        <v>184</v>
      </c>
    </row>
    <row r="9" spans="1:14" ht="6" customHeight="1" x14ac:dyDescent="0.5">
      <c r="C9" s="26"/>
      <c r="E9" s="38"/>
      <c r="F9" s="91"/>
      <c r="G9" s="38"/>
      <c r="H9" s="91"/>
      <c r="I9" s="38"/>
      <c r="J9" s="91"/>
      <c r="K9" s="89"/>
    </row>
    <row r="10" spans="1:14" x14ac:dyDescent="0.5">
      <c r="A10" s="64" t="s">
        <v>53</v>
      </c>
      <c r="C10" s="26"/>
      <c r="E10" s="38"/>
      <c r="F10" s="91"/>
      <c r="G10" s="38"/>
      <c r="H10" s="91"/>
      <c r="I10" s="38"/>
      <c r="J10" s="91"/>
      <c r="K10" s="89"/>
    </row>
    <row r="11" spans="1:14" x14ac:dyDescent="0.5">
      <c r="B11" s="2" t="s">
        <v>54</v>
      </c>
      <c r="E11" s="65">
        <v>445877</v>
      </c>
      <c r="F11" s="7"/>
      <c r="G11" s="65">
        <v>382923</v>
      </c>
      <c r="H11" s="7"/>
      <c r="I11" s="65">
        <v>405712</v>
      </c>
      <c r="J11" s="7"/>
      <c r="K11" s="65">
        <v>352570</v>
      </c>
      <c r="M11" s="49"/>
      <c r="N11" s="49"/>
    </row>
    <row r="12" spans="1:14" x14ac:dyDescent="0.5">
      <c r="B12" s="2" t="s">
        <v>108</v>
      </c>
      <c r="E12" s="65">
        <v>1842</v>
      </c>
      <c r="F12" s="7"/>
      <c r="G12" s="65">
        <v>782</v>
      </c>
      <c r="H12" s="7"/>
      <c r="I12" s="65">
        <v>2015</v>
      </c>
      <c r="J12" s="7"/>
      <c r="K12" s="65">
        <v>1471</v>
      </c>
      <c r="L12" s="49"/>
      <c r="M12" s="65"/>
      <c r="N12" s="49"/>
    </row>
    <row r="13" spans="1:14" x14ac:dyDescent="0.5">
      <c r="B13" s="2" t="s">
        <v>187</v>
      </c>
      <c r="D13" s="4">
        <v>9</v>
      </c>
      <c r="E13" s="7">
        <v>98738</v>
      </c>
      <c r="F13" s="7"/>
      <c r="G13" s="65">
        <v>0</v>
      </c>
      <c r="H13" s="7"/>
      <c r="I13" s="7">
        <v>98738</v>
      </c>
      <c r="J13" s="7"/>
      <c r="K13" s="65">
        <v>0</v>
      </c>
      <c r="L13" s="49"/>
      <c r="M13" s="65"/>
      <c r="N13" s="49"/>
    </row>
    <row r="14" spans="1:14" x14ac:dyDescent="0.5">
      <c r="B14" s="1" t="s">
        <v>55</v>
      </c>
      <c r="E14" s="9">
        <v>4203</v>
      </c>
      <c r="F14" s="7"/>
      <c r="G14" s="9">
        <v>8700</v>
      </c>
      <c r="H14" s="7"/>
      <c r="I14" s="9">
        <v>3842</v>
      </c>
      <c r="J14" s="7"/>
      <c r="K14" s="9">
        <v>6359</v>
      </c>
      <c r="M14" s="9"/>
      <c r="N14" s="49"/>
    </row>
    <row r="15" spans="1:14" s="64" customFormat="1" x14ac:dyDescent="0.5">
      <c r="B15" s="64" t="s">
        <v>56</v>
      </c>
      <c r="D15" s="66"/>
      <c r="E15" s="92">
        <f>SUM(E11:E14)</f>
        <v>550660</v>
      </c>
      <c r="F15" s="7"/>
      <c r="G15" s="92">
        <f>SUM(G11:G14)</f>
        <v>392405</v>
      </c>
      <c r="H15" s="7"/>
      <c r="I15" s="92">
        <f>SUM(I11:I14)</f>
        <v>510307</v>
      </c>
      <c r="J15" s="7"/>
      <c r="K15" s="92">
        <f>SUM(K11:K14)</f>
        <v>360400</v>
      </c>
    </row>
    <row r="16" spans="1:14" s="64" customFormat="1" x14ac:dyDescent="0.5">
      <c r="A16" s="64" t="s">
        <v>57</v>
      </c>
      <c r="D16" s="66"/>
      <c r="E16" s="93"/>
      <c r="F16" s="93"/>
      <c r="G16" s="93"/>
      <c r="H16" s="93"/>
      <c r="I16" s="93"/>
      <c r="J16" s="93"/>
      <c r="K16" s="93"/>
    </row>
    <row r="17" spans="1:14" x14ac:dyDescent="0.5">
      <c r="B17" s="2" t="s">
        <v>58</v>
      </c>
      <c r="E17" s="65">
        <v>285423</v>
      </c>
      <c r="F17" s="7"/>
      <c r="G17" s="65">
        <v>257357</v>
      </c>
      <c r="H17" s="7"/>
      <c r="I17" s="65">
        <v>273838</v>
      </c>
      <c r="J17" s="7"/>
      <c r="K17" s="65">
        <v>245901</v>
      </c>
      <c r="M17" s="75"/>
      <c r="N17" s="49"/>
    </row>
    <row r="18" spans="1:14" x14ac:dyDescent="0.5">
      <c r="B18" s="1" t="s">
        <v>59</v>
      </c>
      <c r="E18" s="9">
        <v>41641</v>
      </c>
      <c r="F18" s="9"/>
      <c r="G18" s="9">
        <v>47845</v>
      </c>
      <c r="H18" s="9"/>
      <c r="I18" s="9">
        <v>32837</v>
      </c>
      <c r="J18" s="9"/>
      <c r="K18" s="9">
        <v>36674</v>
      </c>
      <c r="M18" s="67"/>
      <c r="N18" s="51"/>
    </row>
    <row r="19" spans="1:14" x14ac:dyDescent="0.5">
      <c r="B19" s="12" t="s">
        <v>60</v>
      </c>
      <c r="D19" s="5"/>
      <c r="E19" s="94">
        <v>2613</v>
      </c>
      <c r="F19" s="9"/>
      <c r="G19" s="94">
        <v>301</v>
      </c>
      <c r="H19" s="9"/>
      <c r="I19" s="94">
        <v>1605</v>
      </c>
      <c r="J19" s="9"/>
      <c r="K19" s="94">
        <v>0</v>
      </c>
      <c r="M19" s="75"/>
      <c r="N19" s="49"/>
    </row>
    <row r="20" spans="1:14" s="64" customFormat="1" x14ac:dyDescent="0.5">
      <c r="A20" s="13"/>
      <c r="B20" s="64" t="s">
        <v>61</v>
      </c>
      <c r="D20" s="68"/>
      <c r="E20" s="92">
        <f>SUM(E17:E19)</f>
        <v>329677</v>
      </c>
      <c r="F20" s="93"/>
      <c r="G20" s="92">
        <f>SUM(G17:G19)</f>
        <v>305503</v>
      </c>
      <c r="H20" s="93"/>
      <c r="I20" s="92">
        <f>SUM(I17:I19)</f>
        <v>308280</v>
      </c>
      <c r="J20" s="93"/>
      <c r="K20" s="92">
        <f>SUM(K17:K19)</f>
        <v>282575</v>
      </c>
    </row>
    <row r="21" spans="1:14" ht="24.75" customHeight="1" x14ac:dyDescent="0.5">
      <c r="A21" s="64" t="s">
        <v>62</v>
      </c>
      <c r="B21" s="26"/>
      <c r="E21" s="6">
        <f>+E15-E20</f>
        <v>220983</v>
      </c>
      <c r="F21" s="6"/>
      <c r="G21" s="6">
        <f>+G15-G20</f>
        <v>86902</v>
      </c>
      <c r="H21" s="6"/>
      <c r="I21" s="6">
        <f>+I15-I20</f>
        <v>202027</v>
      </c>
      <c r="J21" s="6"/>
      <c r="K21" s="6">
        <f>+K15-K20</f>
        <v>77825</v>
      </c>
    </row>
    <row r="22" spans="1:14" ht="24.75" customHeight="1" x14ac:dyDescent="0.5">
      <c r="A22" s="2" t="s">
        <v>63</v>
      </c>
      <c r="B22" s="26"/>
      <c r="D22" s="5">
        <v>18</v>
      </c>
      <c r="E22" s="9">
        <v>-44312</v>
      </c>
      <c r="F22" s="6"/>
      <c r="G22" s="9">
        <v>-17820</v>
      </c>
      <c r="H22" s="6"/>
      <c r="I22" s="9">
        <v>-40504</v>
      </c>
      <c r="J22" s="6"/>
      <c r="K22" s="9">
        <v>-15611</v>
      </c>
      <c r="L22" s="49"/>
      <c r="M22" s="49"/>
      <c r="N22" s="49"/>
    </row>
    <row r="23" spans="1:14" ht="24.75" customHeight="1" x14ac:dyDescent="0.5">
      <c r="A23" s="14" t="s">
        <v>178</v>
      </c>
      <c r="B23" s="26"/>
      <c r="E23" s="114">
        <f>SUM(E21:E22)</f>
        <v>176671</v>
      </c>
      <c r="F23" s="6"/>
      <c r="G23" s="114">
        <f>SUM(G21:G22)</f>
        <v>69082</v>
      </c>
      <c r="H23" s="6"/>
      <c r="I23" s="114">
        <f>SUM(I21:I22)</f>
        <v>161523</v>
      </c>
      <c r="J23" s="6"/>
      <c r="K23" s="114">
        <f>SUM(K21:K22)</f>
        <v>62214</v>
      </c>
    </row>
    <row r="24" spans="1:14" x14ac:dyDescent="0.5">
      <c r="A24" s="15" t="s">
        <v>64</v>
      </c>
      <c r="B24" s="26"/>
      <c r="D24" s="69"/>
      <c r="E24" s="93">
        <v>0</v>
      </c>
      <c r="F24" s="93"/>
      <c r="G24" s="93">
        <v>0</v>
      </c>
      <c r="H24" s="93"/>
      <c r="I24" s="93">
        <v>0</v>
      </c>
      <c r="J24" s="93"/>
      <c r="K24" s="93">
        <v>0</v>
      </c>
    </row>
    <row r="25" spans="1:14" hidden="1" x14ac:dyDescent="0.5">
      <c r="B25" s="15" t="s">
        <v>65</v>
      </c>
      <c r="D25" s="69"/>
      <c r="E25" s="9"/>
      <c r="F25" s="6"/>
      <c r="G25" s="6"/>
      <c r="H25" s="6"/>
      <c r="I25" s="9"/>
      <c r="J25" s="6"/>
      <c r="K25" s="9"/>
    </row>
    <row r="26" spans="1:14" hidden="1" x14ac:dyDescent="0.5">
      <c r="A26" s="15"/>
      <c r="C26" s="83" t="s">
        <v>162</v>
      </c>
      <c r="D26" s="69"/>
      <c r="E26" s="9"/>
      <c r="F26" s="96"/>
      <c r="G26" s="9"/>
      <c r="H26" s="96"/>
      <c r="I26" s="9"/>
      <c r="J26" s="96"/>
      <c r="K26" s="9"/>
    </row>
    <row r="27" spans="1:14" hidden="1" x14ac:dyDescent="0.5">
      <c r="A27" s="15"/>
      <c r="C27" s="83" t="s">
        <v>163</v>
      </c>
      <c r="D27" s="5">
        <v>27.2</v>
      </c>
      <c r="E27" s="94"/>
      <c r="F27" s="96"/>
      <c r="G27" s="94">
        <v>0</v>
      </c>
      <c r="H27" s="96"/>
      <c r="I27" s="94"/>
      <c r="J27" s="96"/>
      <c r="K27" s="94"/>
      <c r="M27" s="49"/>
    </row>
    <row r="28" spans="1:14" hidden="1" x14ac:dyDescent="0.5">
      <c r="A28" s="15"/>
      <c r="B28" s="16" t="s">
        <v>66</v>
      </c>
      <c r="D28" s="69"/>
      <c r="E28" s="9"/>
      <c r="F28" s="96"/>
      <c r="G28" s="9"/>
      <c r="H28" s="96"/>
      <c r="I28" s="9"/>
      <c r="J28" s="96"/>
      <c r="K28" s="9"/>
      <c r="M28" s="49"/>
    </row>
    <row r="29" spans="1:14" hidden="1" x14ac:dyDescent="0.5">
      <c r="A29" s="15"/>
      <c r="B29" s="16" t="s">
        <v>67</v>
      </c>
      <c r="D29" s="69"/>
      <c r="E29" s="97">
        <f>SUM(E27)</f>
        <v>0</v>
      </c>
      <c r="F29" s="98"/>
      <c r="G29" s="97">
        <f>SUM(G27)</f>
        <v>0</v>
      </c>
      <c r="H29" s="98"/>
      <c r="I29" s="97">
        <f>SUM(I27)</f>
        <v>0</v>
      </c>
      <c r="J29" s="98"/>
      <c r="K29" s="97">
        <f>SUM(K27)</f>
        <v>0</v>
      </c>
      <c r="M29" s="49"/>
    </row>
    <row r="30" spans="1:14" s="64" customFormat="1" hidden="1" x14ac:dyDescent="0.5">
      <c r="A30" s="15" t="s">
        <v>161</v>
      </c>
      <c r="B30" s="16"/>
      <c r="D30" s="70"/>
      <c r="E30" s="93">
        <f>+E29</f>
        <v>0</v>
      </c>
      <c r="F30" s="98"/>
      <c r="G30" s="93">
        <f>+G29</f>
        <v>0</v>
      </c>
      <c r="H30" s="98"/>
      <c r="I30" s="93">
        <f>+I29</f>
        <v>0</v>
      </c>
      <c r="J30" s="98"/>
      <c r="K30" s="93">
        <f>+K29</f>
        <v>0</v>
      </c>
    </row>
    <row r="31" spans="1:14" ht="24" thickBot="1" x14ac:dyDescent="0.55000000000000004">
      <c r="A31" s="15" t="s">
        <v>177</v>
      </c>
      <c r="E31" s="99">
        <f>+E23+E30</f>
        <v>176671</v>
      </c>
      <c r="F31" s="93"/>
      <c r="G31" s="99">
        <f>+G23+G30</f>
        <v>69082</v>
      </c>
      <c r="H31" s="93"/>
      <c r="I31" s="99">
        <f>+I23+I30</f>
        <v>161523</v>
      </c>
      <c r="J31" s="93"/>
      <c r="K31" s="99">
        <f>+K23+K30</f>
        <v>62214</v>
      </c>
    </row>
    <row r="32" spans="1:14" ht="24" thickTop="1" x14ac:dyDescent="0.5">
      <c r="A32" s="26"/>
      <c r="E32" s="93"/>
      <c r="F32" s="49"/>
      <c r="H32" s="49"/>
      <c r="I32" s="93"/>
      <c r="J32" s="49"/>
      <c r="K32" s="93"/>
    </row>
    <row r="33" spans="1:11" x14ac:dyDescent="0.5">
      <c r="A33" s="17" t="s">
        <v>68</v>
      </c>
      <c r="B33" s="18"/>
      <c r="C33" s="18"/>
      <c r="E33" s="93"/>
      <c r="F33" s="49"/>
      <c r="H33" s="49"/>
      <c r="I33" s="93"/>
      <c r="J33" s="49"/>
      <c r="K33" s="93"/>
    </row>
    <row r="34" spans="1:11" x14ac:dyDescent="0.5">
      <c r="A34" s="19"/>
      <c r="B34" s="18" t="s">
        <v>145</v>
      </c>
      <c r="C34" s="20"/>
      <c r="E34" s="100">
        <f>+E36-E35</f>
        <v>176415</v>
      </c>
      <c r="F34" s="49"/>
      <c r="G34" s="100">
        <f>+G36-G35</f>
        <v>65918</v>
      </c>
      <c r="H34" s="49"/>
      <c r="I34" s="93"/>
      <c r="J34" s="49"/>
      <c r="K34" s="93"/>
    </row>
    <row r="35" spans="1:11" x14ac:dyDescent="0.5">
      <c r="A35" s="19"/>
      <c r="B35" s="18" t="s">
        <v>69</v>
      </c>
      <c r="C35" s="18"/>
      <c r="E35" s="100">
        <v>256</v>
      </c>
      <c r="F35" s="49"/>
      <c r="G35" s="100">
        <v>3164</v>
      </c>
      <c r="H35" s="49"/>
      <c r="I35" s="93"/>
      <c r="J35" s="49"/>
      <c r="K35" s="93"/>
    </row>
    <row r="36" spans="1:11" s="26" customFormat="1" ht="24" thickBot="1" x14ac:dyDescent="0.55000000000000004">
      <c r="A36" s="16"/>
      <c r="B36" s="21"/>
      <c r="C36" s="21" t="s">
        <v>70</v>
      </c>
      <c r="D36" s="27"/>
      <c r="E36" s="99">
        <f>+E23</f>
        <v>176671</v>
      </c>
      <c r="F36" s="75"/>
      <c r="G36" s="99">
        <f>+G23</f>
        <v>69082</v>
      </c>
      <c r="H36" s="75"/>
      <c r="I36" s="93"/>
      <c r="J36" s="61"/>
      <c r="K36" s="93"/>
    </row>
    <row r="37" spans="1:11" ht="24" thickTop="1" x14ac:dyDescent="0.5">
      <c r="A37" s="17"/>
      <c r="B37" s="22"/>
      <c r="C37" s="22"/>
      <c r="D37" s="22"/>
      <c r="E37" s="93"/>
      <c r="F37" s="49"/>
      <c r="H37" s="49"/>
      <c r="I37" s="93"/>
      <c r="J37" s="49"/>
      <c r="K37" s="93"/>
    </row>
    <row r="38" spans="1:11" x14ac:dyDescent="0.5">
      <c r="A38" s="17" t="s">
        <v>71</v>
      </c>
      <c r="B38" s="18"/>
      <c r="C38" s="18"/>
      <c r="E38" s="93"/>
      <c r="F38" s="49"/>
      <c r="H38" s="49"/>
      <c r="I38" s="93"/>
      <c r="J38" s="49"/>
      <c r="K38" s="93"/>
    </row>
    <row r="39" spans="1:11" x14ac:dyDescent="0.5">
      <c r="A39" s="19"/>
      <c r="B39" s="18" t="s">
        <v>145</v>
      </c>
      <c r="C39" s="20"/>
      <c r="E39" s="100">
        <f>+E41-E40</f>
        <v>176415</v>
      </c>
      <c r="F39" s="49"/>
      <c r="G39" s="100">
        <f>+G41-G40</f>
        <v>65918</v>
      </c>
      <c r="H39" s="49"/>
      <c r="I39" s="93"/>
      <c r="J39" s="49"/>
      <c r="K39" s="93"/>
    </row>
    <row r="40" spans="1:11" x14ac:dyDescent="0.5">
      <c r="A40" s="19"/>
      <c r="B40" s="18" t="s">
        <v>69</v>
      </c>
      <c r="C40" s="18"/>
      <c r="E40" s="100">
        <f>+E35</f>
        <v>256</v>
      </c>
      <c r="F40" s="49"/>
      <c r="G40" s="100">
        <f>+G35</f>
        <v>3164</v>
      </c>
      <c r="H40" s="49"/>
      <c r="I40" s="93"/>
      <c r="J40" s="49"/>
      <c r="K40" s="93"/>
    </row>
    <row r="41" spans="1:11" s="26" customFormat="1" ht="24" thickBot="1" x14ac:dyDescent="0.55000000000000004">
      <c r="A41" s="16"/>
      <c r="B41" s="21"/>
      <c r="C41" s="21" t="s">
        <v>70</v>
      </c>
      <c r="D41" s="27"/>
      <c r="E41" s="99">
        <f>+E31</f>
        <v>176671</v>
      </c>
      <c r="F41" s="75"/>
      <c r="G41" s="99">
        <f>+G31</f>
        <v>69082</v>
      </c>
      <c r="H41" s="75"/>
      <c r="I41" s="93"/>
      <c r="J41" s="61"/>
      <c r="K41" s="93"/>
    </row>
    <row r="42" spans="1:11" ht="24" thickTop="1" x14ac:dyDescent="0.5">
      <c r="A42" s="16"/>
      <c r="B42" s="22"/>
      <c r="C42" s="22"/>
      <c r="E42" s="93"/>
      <c r="F42" s="75"/>
      <c r="G42" s="101"/>
      <c r="H42" s="75"/>
      <c r="I42" s="93"/>
      <c r="J42" s="49"/>
      <c r="K42" s="93"/>
    </row>
    <row r="43" spans="1:11" x14ac:dyDescent="0.5">
      <c r="A43" s="1" t="s">
        <v>186</v>
      </c>
      <c r="D43" s="5"/>
      <c r="E43" s="23">
        <f>+E34/BS!I68</f>
        <v>0.58804999999999996</v>
      </c>
      <c r="F43" s="7"/>
      <c r="G43" s="23">
        <f>+G34/BS!K68</f>
        <v>0.21972666666666665</v>
      </c>
      <c r="H43" s="7"/>
      <c r="I43" s="23">
        <f>+ROUND(I23/BS!K68,2)</f>
        <v>0.54</v>
      </c>
      <c r="J43" s="23"/>
      <c r="K43" s="23">
        <f>+K23/BS!O68</f>
        <v>0.20738000000000001</v>
      </c>
    </row>
    <row r="44" spans="1:11" x14ac:dyDescent="0.5">
      <c r="F44" s="49"/>
      <c r="H44" s="49"/>
      <c r="J44" s="49"/>
    </row>
    <row r="45" spans="1:11" x14ac:dyDescent="0.5">
      <c r="F45" s="49"/>
      <c r="H45" s="49"/>
      <c r="J45" s="49"/>
    </row>
    <row r="46" spans="1:11" x14ac:dyDescent="0.5">
      <c r="F46" s="49"/>
      <c r="H46" s="49"/>
      <c r="J46" s="49"/>
    </row>
    <row r="47" spans="1:11" x14ac:dyDescent="0.5">
      <c r="F47" s="49"/>
      <c r="H47" s="49"/>
      <c r="J47" s="49"/>
    </row>
    <row r="48" spans="1:11" x14ac:dyDescent="0.5">
      <c r="F48" s="49"/>
      <c r="H48" s="49"/>
      <c r="J48" s="49"/>
    </row>
    <row r="49" spans="1:10" x14ac:dyDescent="0.5">
      <c r="F49" s="49"/>
      <c r="H49" s="49"/>
      <c r="J49" s="49"/>
    </row>
    <row r="50" spans="1:10" x14ac:dyDescent="0.5">
      <c r="F50" s="49"/>
      <c r="H50" s="49"/>
      <c r="J50" s="49"/>
    </row>
    <row r="51" spans="1:10" x14ac:dyDescent="0.5">
      <c r="F51" s="49"/>
      <c r="H51" s="49"/>
      <c r="J51" s="49"/>
    </row>
    <row r="52" spans="1:10" ht="44.25" customHeight="1" x14ac:dyDescent="0.5">
      <c r="D52" s="71"/>
      <c r="F52" s="49"/>
      <c r="H52" s="49"/>
      <c r="J52" s="49"/>
    </row>
    <row r="53" spans="1:10" ht="27" customHeight="1" x14ac:dyDescent="0.5">
      <c r="B53" s="2"/>
      <c r="C53" s="2"/>
      <c r="D53" s="2"/>
      <c r="F53" s="49"/>
      <c r="H53" s="49"/>
      <c r="J53" s="49"/>
    </row>
    <row r="54" spans="1:10" ht="27" customHeight="1" x14ac:dyDescent="0.5">
      <c r="B54" s="2"/>
      <c r="C54" s="2"/>
      <c r="D54" s="2"/>
      <c r="F54" s="49"/>
      <c r="H54" s="49"/>
      <c r="J54" s="49"/>
    </row>
    <row r="55" spans="1:10" x14ac:dyDescent="0.5">
      <c r="A55" s="2"/>
      <c r="B55" s="2"/>
      <c r="C55" s="2"/>
      <c r="D55" s="2"/>
      <c r="F55" s="49"/>
      <c r="H55" s="49"/>
      <c r="J55" s="49"/>
    </row>
    <row r="56" spans="1:10" x14ac:dyDescent="0.5">
      <c r="A56" s="2"/>
      <c r="B56" s="2"/>
      <c r="C56" s="2"/>
      <c r="D56" s="2"/>
      <c r="F56" s="49"/>
      <c r="H56" s="49"/>
      <c r="J56" s="49"/>
    </row>
    <row r="57" spans="1:10" x14ac:dyDescent="0.5">
      <c r="A57" s="2"/>
      <c r="B57" s="2"/>
      <c r="C57" s="2"/>
      <c r="D57" s="2"/>
      <c r="F57" s="49"/>
      <c r="H57" s="49"/>
      <c r="J57" s="49"/>
    </row>
    <row r="58" spans="1:10" x14ac:dyDescent="0.5">
      <c r="A58" s="2"/>
      <c r="B58" s="2"/>
      <c r="C58" s="2"/>
      <c r="D58" s="2"/>
      <c r="F58" s="49"/>
      <c r="H58" s="49"/>
      <c r="J58" s="49"/>
    </row>
    <row r="59" spans="1:10" x14ac:dyDescent="0.5">
      <c r="A59" s="2"/>
      <c r="B59" s="2"/>
      <c r="C59" s="2"/>
      <c r="D59" s="2"/>
      <c r="F59" s="49"/>
      <c r="H59" s="49"/>
      <c r="J59" s="49"/>
    </row>
    <row r="60" spans="1:10" x14ac:dyDescent="0.5">
      <c r="A60" s="2"/>
      <c r="B60" s="2"/>
      <c r="C60" s="2"/>
      <c r="D60" s="2"/>
      <c r="F60" s="49"/>
      <c r="H60" s="49"/>
      <c r="J60" s="49"/>
    </row>
    <row r="61" spans="1:10" x14ac:dyDescent="0.5">
      <c r="A61" s="2"/>
      <c r="B61" s="2"/>
      <c r="C61" s="2"/>
      <c r="D61" s="2"/>
      <c r="F61" s="49"/>
      <c r="H61" s="49"/>
      <c r="J61" s="49"/>
    </row>
    <row r="62" spans="1:10" x14ac:dyDescent="0.5">
      <c r="A62" s="72"/>
      <c r="B62" s="72"/>
      <c r="C62" s="72"/>
      <c r="D62" s="72"/>
      <c r="F62" s="49"/>
      <c r="H62" s="49"/>
      <c r="J62" s="49"/>
    </row>
    <row r="63" spans="1:10" x14ac:dyDescent="0.5">
      <c r="A63" s="72"/>
      <c r="B63" s="72"/>
      <c r="C63" s="72"/>
      <c r="D63" s="72"/>
      <c r="F63" s="49"/>
      <c r="H63" s="49"/>
      <c r="J63" s="49"/>
    </row>
    <row r="64" spans="1:10" x14ac:dyDescent="0.5">
      <c r="A64" s="72"/>
      <c r="B64" s="72"/>
      <c r="C64" s="72"/>
      <c r="D64" s="72"/>
      <c r="F64" s="49"/>
      <c r="H64" s="49"/>
      <c r="J64" s="49"/>
    </row>
    <row r="65" spans="1:11" x14ac:dyDescent="0.5">
      <c r="A65" s="72"/>
      <c r="B65" s="72"/>
      <c r="C65" s="72"/>
      <c r="D65" s="72"/>
      <c r="F65" s="49"/>
      <c r="H65" s="49"/>
      <c r="J65" s="49"/>
    </row>
    <row r="66" spans="1:11" x14ac:dyDescent="0.5">
      <c r="A66" s="72"/>
      <c r="B66" s="72"/>
      <c r="C66" s="72"/>
      <c r="D66" s="72"/>
      <c r="F66" s="49"/>
      <c r="H66" s="49"/>
      <c r="J66" s="49"/>
    </row>
    <row r="67" spans="1:11" x14ac:dyDescent="0.5">
      <c r="A67" s="72"/>
      <c r="B67" s="72"/>
      <c r="C67" s="72"/>
      <c r="D67" s="72"/>
      <c r="F67" s="49"/>
      <c r="H67" s="49"/>
      <c r="J67" s="49"/>
    </row>
    <row r="68" spans="1:11" x14ac:dyDescent="0.5">
      <c r="A68" s="72"/>
      <c r="B68" s="72"/>
      <c r="C68" s="72"/>
      <c r="D68" s="72"/>
      <c r="F68" s="49"/>
      <c r="H68" s="49"/>
      <c r="J68" s="49"/>
    </row>
    <row r="69" spans="1:11" x14ac:dyDescent="0.5">
      <c r="A69" s="72"/>
      <c r="B69" s="72"/>
      <c r="C69" s="72"/>
      <c r="D69" s="72"/>
      <c r="F69" s="49"/>
      <c r="H69" s="49"/>
      <c r="J69" s="49"/>
    </row>
    <row r="70" spans="1:11" x14ac:dyDescent="0.5">
      <c r="A70" s="72"/>
      <c r="B70" s="72"/>
      <c r="C70" s="72"/>
      <c r="D70" s="72"/>
      <c r="F70" s="49"/>
      <c r="H70" s="49"/>
      <c r="J70" s="49"/>
    </row>
    <row r="71" spans="1:11" x14ac:dyDescent="0.5">
      <c r="A71" s="72"/>
      <c r="B71" s="72"/>
      <c r="C71" s="72"/>
      <c r="D71" s="72"/>
      <c r="F71" s="49"/>
      <c r="H71" s="49"/>
      <c r="J71" s="49"/>
    </row>
    <row r="72" spans="1:11" x14ac:dyDescent="0.5">
      <c r="A72" s="72"/>
      <c r="B72" s="72"/>
      <c r="C72" s="72"/>
      <c r="D72" s="72"/>
      <c r="F72" s="49"/>
      <c r="H72" s="49"/>
      <c r="J72" s="49"/>
    </row>
    <row r="73" spans="1:11" x14ac:dyDescent="0.5">
      <c r="A73" s="72"/>
      <c r="B73" s="72"/>
      <c r="C73" s="72"/>
      <c r="D73" s="72"/>
      <c r="F73" s="49"/>
      <c r="H73" s="49"/>
      <c r="J73" s="49"/>
    </row>
    <row r="74" spans="1:11" x14ac:dyDescent="0.5">
      <c r="A74" s="72"/>
      <c r="B74" s="72"/>
      <c r="C74" s="72"/>
      <c r="D74" s="72"/>
      <c r="E74" s="102"/>
      <c r="F74" s="103"/>
      <c r="G74" s="102"/>
      <c r="H74" s="103"/>
      <c r="I74" s="102"/>
      <c r="J74" s="103"/>
      <c r="K74" s="102"/>
    </row>
    <row r="75" spans="1:11" x14ac:dyDescent="0.5">
      <c r="A75" s="72"/>
      <c r="B75" s="72"/>
      <c r="C75" s="72"/>
      <c r="D75" s="72"/>
      <c r="E75" s="102"/>
      <c r="F75" s="103"/>
      <c r="G75" s="102"/>
      <c r="H75" s="103"/>
      <c r="I75" s="102"/>
      <c r="J75" s="103"/>
      <c r="K75" s="102"/>
    </row>
    <row r="76" spans="1:11" x14ac:dyDescent="0.5">
      <c r="A76" s="72"/>
      <c r="B76" s="72"/>
      <c r="C76" s="72"/>
      <c r="D76" s="72"/>
      <c r="E76" s="102"/>
      <c r="F76" s="103"/>
      <c r="G76" s="102"/>
      <c r="H76" s="103"/>
      <c r="I76" s="102"/>
      <c r="J76" s="103"/>
      <c r="K76" s="102"/>
    </row>
    <row r="77" spans="1:11" x14ac:dyDescent="0.5">
      <c r="A77" s="72"/>
      <c r="B77" s="72"/>
      <c r="C77" s="72"/>
      <c r="D77" s="72"/>
      <c r="E77" s="102"/>
      <c r="F77" s="103"/>
      <c r="G77" s="102"/>
      <c r="H77" s="103"/>
      <c r="I77" s="102"/>
      <c r="J77" s="103"/>
      <c r="K77" s="102"/>
    </row>
    <row r="78" spans="1:11" x14ac:dyDescent="0.5">
      <c r="A78" s="72"/>
      <c r="B78" s="72"/>
      <c r="C78" s="72"/>
      <c r="D78" s="72"/>
      <c r="E78" s="102"/>
      <c r="F78" s="103"/>
      <c r="G78" s="102"/>
      <c r="H78" s="103"/>
      <c r="I78" s="102"/>
      <c r="J78" s="103"/>
      <c r="K78" s="102"/>
    </row>
    <row r="79" spans="1:11" x14ac:dyDescent="0.5">
      <c r="A79" s="72"/>
      <c r="B79" s="72"/>
      <c r="C79" s="72"/>
      <c r="D79" s="72"/>
      <c r="E79" s="102"/>
      <c r="F79" s="103"/>
      <c r="G79" s="102"/>
      <c r="H79" s="103"/>
      <c r="I79" s="102"/>
      <c r="J79" s="103"/>
      <c r="K79" s="102"/>
    </row>
    <row r="80" spans="1:11" x14ac:dyDescent="0.5">
      <c r="A80" s="72"/>
      <c r="B80" s="72"/>
      <c r="C80" s="72"/>
      <c r="D80" s="72"/>
      <c r="E80" s="102"/>
      <c r="F80" s="103"/>
      <c r="G80" s="102"/>
      <c r="H80" s="103"/>
      <c r="I80" s="102"/>
      <c r="J80" s="103"/>
      <c r="K80" s="102"/>
    </row>
    <row r="81" spans="1:11" x14ac:dyDescent="0.5">
      <c r="A81" s="72"/>
      <c r="B81" s="72"/>
      <c r="C81" s="72"/>
      <c r="D81" s="72"/>
      <c r="E81" s="102"/>
      <c r="F81" s="103"/>
      <c r="G81" s="102"/>
      <c r="H81" s="103"/>
      <c r="I81" s="102"/>
      <c r="J81" s="103"/>
      <c r="K81" s="102"/>
    </row>
    <row r="82" spans="1:11" x14ac:dyDescent="0.5">
      <c r="A82" s="72"/>
      <c r="B82" s="72"/>
      <c r="C82" s="72"/>
      <c r="D82" s="72"/>
      <c r="E82" s="102"/>
      <c r="F82" s="103"/>
      <c r="G82" s="102"/>
      <c r="H82" s="103"/>
      <c r="I82" s="102"/>
      <c r="J82" s="103"/>
      <c r="K82" s="102"/>
    </row>
    <row r="83" spans="1:11" x14ac:dyDescent="0.5">
      <c r="A83" s="72"/>
      <c r="B83" s="72"/>
      <c r="C83" s="72"/>
      <c r="D83" s="72"/>
      <c r="E83" s="102"/>
      <c r="F83" s="103"/>
      <c r="G83" s="102"/>
      <c r="H83" s="103"/>
      <c r="I83" s="102"/>
      <c r="J83" s="103"/>
      <c r="K83" s="102"/>
    </row>
    <row r="84" spans="1:11" x14ac:dyDescent="0.5">
      <c r="A84" s="72"/>
      <c r="B84" s="72"/>
      <c r="C84" s="72"/>
      <c r="D84" s="72"/>
      <c r="E84" s="102"/>
      <c r="F84" s="103"/>
      <c r="G84" s="102"/>
      <c r="H84" s="103"/>
      <c r="I84" s="102"/>
      <c r="J84" s="103"/>
      <c r="K84" s="102"/>
    </row>
  </sheetData>
  <sheetProtection formatCells="0" formatColumns="0" formatRows="0" insertColumns="0" insertRows="0" insertHyperlinks="0" deleteColumns="0" deleteRows="0" sort="0" autoFilter="0" pivotTables="0"/>
  <mergeCells count="5">
    <mergeCell ref="A1:K1"/>
    <mergeCell ref="A2:K2"/>
    <mergeCell ref="A3:K3"/>
    <mergeCell ref="E6:G6"/>
    <mergeCell ref="I6:K6"/>
  </mergeCells>
  <pageMargins left="0.66929133858267698" right="0.196850393700787" top="0.66929133858267698" bottom="0.43307086614173201" header="0.39370078740157499" footer="0.31496062992126"/>
  <pageSetup paperSize="9" scale="72" firstPageNumber="4" orientation="portrait" useFirstPageNumber="1" verticalDpi="180" r:id="rId1"/>
  <headerFooter alignWithMargins="0">
    <oddHeader>&amp;C&amp;P</oddHeader>
    <oddFooter>&amp;Lหมายเหตุประกอบงบการเงินเป็นส่วนหนึ่งของงบการเงินระหว่างกาลนี้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1"/>
    <pageSetUpPr fitToPage="1"/>
  </sheetPr>
  <dimension ref="A1:Z75"/>
  <sheetViews>
    <sheetView view="pageBreakPreview" topLeftCell="A31" zoomScale="50" zoomScaleNormal="90" zoomScaleSheetLayoutView="50" workbookViewId="0">
      <selection activeCell="W37" sqref="W37"/>
    </sheetView>
  </sheetViews>
  <sheetFormatPr defaultColWidth="9.140625" defaultRowHeight="23.25" x14ac:dyDescent="0.5"/>
  <cols>
    <col min="1" max="1" width="3.140625" style="11" customWidth="1"/>
    <col min="2" max="2" width="3.7109375" style="11" customWidth="1"/>
    <col min="3" max="3" width="34.85546875" style="11" customWidth="1"/>
    <col min="4" max="4" width="9.140625" style="11" customWidth="1"/>
    <col min="5" max="5" width="15.140625" style="7" bestFit="1" customWidth="1"/>
    <col min="6" max="6" width="1.140625" style="7" customWidth="1"/>
    <col min="7" max="7" width="16.5703125" style="7" bestFit="1" customWidth="1"/>
    <col min="8" max="8" width="1.140625" style="7" customWidth="1"/>
    <col min="9" max="9" width="19.42578125" style="7" bestFit="1" customWidth="1"/>
    <col min="10" max="10" width="1.42578125" style="7" customWidth="1"/>
    <col min="11" max="11" width="15.7109375" style="7" bestFit="1" customWidth="1"/>
    <col min="12" max="12" width="1.28515625" style="7" customWidth="1"/>
    <col min="13" max="13" width="22.5703125" style="7" customWidth="1"/>
    <col min="14" max="14" width="1.28515625" style="7" customWidth="1"/>
    <col min="15" max="15" width="17.85546875" style="7" bestFit="1" customWidth="1"/>
    <col min="16" max="16" width="1.28515625" style="7" customWidth="1"/>
    <col min="17" max="17" width="17.28515625" style="7" bestFit="1" customWidth="1"/>
    <col min="18" max="18" width="1.28515625" style="7" customWidth="1"/>
    <col min="19" max="19" width="16.5703125" style="7" bestFit="1" customWidth="1"/>
    <col min="20" max="20" width="16.28515625" style="11" bestFit="1" customWidth="1"/>
    <col min="21" max="25" width="9.140625" style="11"/>
    <col min="26" max="26" width="9.140625" style="31"/>
    <col min="27" max="16384" width="9.140625" style="11"/>
  </cols>
  <sheetData>
    <row r="1" spans="1:26" s="28" customFormat="1" x14ac:dyDescent="0.5">
      <c r="A1" s="163" t="s">
        <v>0</v>
      </c>
      <c r="B1" s="163"/>
      <c r="C1" s="163"/>
      <c r="D1" s="163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Z1" s="29"/>
    </row>
    <row r="2" spans="1:26" s="28" customFormat="1" x14ac:dyDescent="0.5">
      <c r="A2" s="164" t="s">
        <v>72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Z2" s="29"/>
    </row>
    <row r="3" spans="1:26" s="28" customFormat="1" x14ac:dyDescent="0.5">
      <c r="A3" s="163" t="str">
        <f>+'PL 3m'!A3:K3</f>
        <v>สำหรับงวดสามเดือน สิ้นสุดวันที่ 31 มีนาคม 2562</v>
      </c>
      <c r="B3" s="163"/>
      <c r="C3" s="163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Z3" s="29"/>
    </row>
    <row r="4" spans="1:26" s="28" customFormat="1" x14ac:dyDescent="0.5">
      <c r="A4" s="165" t="s">
        <v>2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5"/>
      <c r="Z4" s="29"/>
    </row>
    <row r="5" spans="1:26" s="28" customFormat="1" x14ac:dyDescent="0.5">
      <c r="A5" s="48"/>
      <c r="B5" s="48"/>
      <c r="C5" s="48"/>
      <c r="D5" s="4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115" t="s">
        <v>5</v>
      </c>
      <c r="Z5" s="29"/>
    </row>
    <row r="6" spans="1:26" s="28" customFormat="1" x14ac:dyDescent="0.5">
      <c r="A6" s="48"/>
      <c r="B6" s="48"/>
      <c r="C6" s="48"/>
      <c r="D6" s="4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115" t="s">
        <v>7</v>
      </c>
      <c r="Z6" s="29"/>
    </row>
    <row r="7" spans="1:26" x14ac:dyDescent="0.5">
      <c r="A7" s="30"/>
      <c r="B7" s="30"/>
      <c r="C7" s="30"/>
      <c r="D7" s="30"/>
      <c r="E7" s="116" t="s">
        <v>73</v>
      </c>
      <c r="F7" s="117"/>
      <c r="G7" s="116" t="s">
        <v>74</v>
      </c>
      <c r="H7" s="117"/>
      <c r="I7" s="161" t="s">
        <v>43</v>
      </c>
      <c r="J7" s="161"/>
      <c r="K7" s="161"/>
      <c r="L7" s="117"/>
      <c r="M7" s="117" t="s">
        <v>75</v>
      </c>
      <c r="N7" s="117"/>
      <c r="O7" s="116" t="s">
        <v>50</v>
      </c>
      <c r="P7" s="117"/>
      <c r="Q7" s="116" t="s">
        <v>76</v>
      </c>
      <c r="R7" s="117"/>
      <c r="S7" s="161" t="s">
        <v>70</v>
      </c>
    </row>
    <row r="8" spans="1:26" x14ac:dyDescent="0.5">
      <c r="A8" s="31"/>
      <c r="B8" s="31"/>
      <c r="C8" s="31"/>
      <c r="D8" s="31"/>
      <c r="E8" s="38" t="s">
        <v>77</v>
      </c>
      <c r="F8" s="38"/>
      <c r="G8" s="38" t="s">
        <v>78</v>
      </c>
      <c r="H8" s="38"/>
      <c r="I8" s="166"/>
      <c r="J8" s="166"/>
      <c r="K8" s="166"/>
      <c r="L8" s="38"/>
      <c r="M8" s="38" t="s">
        <v>37</v>
      </c>
      <c r="N8" s="38"/>
      <c r="O8" s="38" t="s">
        <v>79</v>
      </c>
      <c r="P8" s="38"/>
      <c r="Q8" s="38" t="s">
        <v>80</v>
      </c>
      <c r="R8" s="38"/>
      <c r="S8" s="162"/>
    </row>
    <row r="9" spans="1:26" ht="23.25" customHeight="1" x14ac:dyDescent="0.5">
      <c r="A9" s="31"/>
      <c r="B9" s="31"/>
      <c r="C9" s="31"/>
      <c r="D9" s="31"/>
      <c r="E9" s="38"/>
      <c r="F9" s="38"/>
      <c r="G9" s="38"/>
      <c r="H9" s="38"/>
      <c r="I9" s="117" t="s">
        <v>81</v>
      </c>
      <c r="J9" s="117"/>
      <c r="K9" s="117" t="s">
        <v>82</v>
      </c>
      <c r="L9" s="38"/>
      <c r="M9" s="117" t="s">
        <v>83</v>
      </c>
      <c r="N9" s="38"/>
      <c r="O9" s="38"/>
      <c r="P9" s="38"/>
      <c r="Q9" s="38"/>
      <c r="R9" s="38"/>
      <c r="S9" s="38"/>
    </row>
    <row r="10" spans="1:26" x14ac:dyDescent="0.5">
      <c r="A10" s="33"/>
      <c r="B10" s="33"/>
      <c r="C10" s="33"/>
      <c r="D10" s="34" t="s">
        <v>4</v>
      </c>
      <c r="E10" s="104"/>
      <c r="F10" s="104"/>
      <c r="G10" s="104"/>
      <c r="H10" s="104"/>
      <c r="I10" s="104" t="s">
        <v>84</v>
      </c>
      <c r="J10" s="104"/>
      <c r="K10" s="104"/>
      <c r="L10" s="104"/>
      <c r="M10" s="104" t="s">
        <v>85</v>
      </c>
      <c r="N10" s="104"/>
      <c r="O10" s="104"/>
      <c r="P10" s="104"/>
      <c r="Q10" s="104"/>
      <c r="R10" s="104"/>
      <c r="S10" s="104"/>
    </row>
    <row r="11" spans="1:26" x14ac:dyDescent="0.5">
      <c r="A11" s="31"/>
      <c r="B11" s="31"/>
      <c r="C11" s="31"/>
      <c r="D11" s="32"/>
      <c r="E11" s="147" t="s">
        <v>184</v>
      </c>
      <c r="F11" s="38"/>
      <c r="G11" s="147" t="s">
        <v>184</v>
      </c>
      <c r="H11" s="38"/>
      <c r="I11" s="147" t="s">
        <v>184</v>
      </c>
      <c r="J11" s="38"/>
      <c r="K11" s="147" t="s">
        <v>184</v>
      </c>
      <c r="L11" s="38"/>
      <c r="M11" s="147" t="s">
        <v>184</v>
      </c>
      <c r="N11" s="38"/>
      <c r="O11" s="147" t="s">
        <v>184</v>
      </c>
      <c r="P11" s="38"/>
      <c r="Q11" s="147" t="s">
        <v>184</v>
      </c>
      <c r="R11" s="38"/>
      <c r="S11" s="147" t="s">
        <v>184</v>
      </c>
    </row>
    <row r="12" spans="1:26" ht="12.75" customHeight="1" x14ac:dyDescent="0.5">
      <c r="A12" s="31"/>
      <c r="B12" s="31"/>
      <c r="C12" s="31"/>
      <c r="D12" s="32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</row>
    <row r="13" spans="1:26" x14ac:dyDescent="0.5">
      <c r="A13" s="37" t="s">
        <v>176</v>
      </c>
      <c r="B13" s="31"/>
      <c r="C13" s="31"/>
      <c r="D13" s="31"/>
      <c r="E13" s="38">
        <v>300000</v>
      </c>
      <c r="F13" s="39"/>
      <c r="G13" s="38">
        <v>1092894</v>
      </c>
      <c r="H13" s="39"/>
      <c r="I13" s="38">
        <v>30000</v>
      </c>
      <c r="J13" s="38"/>
      <c r="K13" s="38">
        <v>236505</v>
      </c>
      <c r="L13" s="38"/>
      <c r="M13" s="38">
        <v>-353682</v>
      </c>
      <c r="N13" s="38"/>
      <c r="O13" s="38">
        <f>SUM(E13:M13)</f>
        <v>1305717</v>
      </c>
      <c r="P13" s="38"/>
      <c r="Q13" s="38">
        <v>3334</v>
      </c>
      <c r="R13" s="38"/>
      <c r="S13" s="38">
        <f>SUM(O13:Q13)</f>
        <v>1309051</v>
      </c>
      <c r="Z13" s="36"/>
    </row>
    <row r="14" spans="1:26" x14ac:dyDescent="0.5">
      <c r="A14" s="37" t="s">
        <v>177</v>
      </c>
      <c r="B14" s="37"/>
      <c r="C14" s="37"/>
      <c r="D14" s="31"/>
      <c r="E14" s="38"/>
      <c r="F14" s="39"/>
      <c r="G14" s="39"/>
      <c r="H14" s="39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Z14" s="36"/>
    </row>
    <row r="15" spans="1:26" x14ac:dyDescent="0.5">
      <c r="A15" s="31"/>
      <c r="B15" s="31" t="s">
        <v>178</v>
      </c>
      <c r="C15" s="31"/>
      <c r="D15" s="31"/>
      <c r="E15" s="39">
        <v>0</v>
      </c>
      <c r="F15" s="39"/>
      <c r="G15" s="39">
        <v>0</v>
      </c>
      <c r="H15" s="39"/>
      <c r="I15" s="39">
        <v>0</v>
      </c>
      <c r="J15" s="39"/>
      <c r="K15" s="39">
        <f>+'PL 3m'!E34</f>
        <v>176415</v>
      </c>
      <c r="L15" s="39"/>
      <c r="M15" s="39">
        <v>0</v>
      </c>
      <c r="N15" s="39"/>
      <c r="O15" s="39">
        <f>SUM(E15:M15)</f>
        <v>176415</v>
      </c>
      <c r="P15" s="39"/>
      <c r="Q15" s="39">
        <f>+'PL 3m'!E35</f>
        <v>256</v>
      </c>
      <c r="R15" s="39"/>
      <c r="S15" s="39">
        <f>+O15+Q15</f>
        <v>176671</v>
      </c>
      <c r="T15" s="7"/>
      <c r="Z15" s="36"/>
    </row>
    <row r="16" spans="1:26" x14ac:dyDescent="0.5">
      <c r="A16" s="31"/>
      <c r="B16" s="31" t="s">
        <v>179</v>
      </c>
      <c r="C16" s="31"/>
      <c r="D16" s="31"/>
      <c r="E16" s="39">
        <v>0</v>
      </c>
      <c r="F16" s="39"/>
      <c r="G16" s="39">
        <v>0</v>
      </c>
      <c r="H16" s="39"/>
      <c r="I16" s="39">
        <v>0</v>
      </c>
      <c r="J16" s="39"/>
      <c r="K16" s="39">
        <f>+'PL 3m'!G27-Q16</f>
        <v>0</v>
      </c>
      <c r="L16" s="39"/>
      <c r="M16" s="39">
        <v>0</v>
      </c>
      <c r="N16" s="39"/>
      <c r="O16" s="39">
        <f>SUM(E16:M16)</f>
        <v>0</v>
      </c>
      <c r="P16" s="39"/>
      <c r="Q16" s="39">
        <v>0</v>
      </c>
      <c r="R16" s="39"/>
      <c r="S16" s="39">
        <f>+O16+Q16</f>
        <v>0</v>
      </c>
      <c r="Z16" s="36"/>
    </row>
    <row r="17" spans="1:26" x14ac:dyDescent="0.5">
      <c r="A17" s="31"/>
      <c r="B17" s="29" t="s">
        <v>180</v>
      </c>
      <c r="C17" s="29"/>
      <c r="D17" s="31"/>
      <c r="E17" s="118">
        <f>SUM(E15:E16)</f>
        <v>0</v>
      </c>
      <c r="F17" s="39"/>
      <c r="G17" s="118">
        <f>SUM(G15:G16)</f>
        <v>0</v>
      </c>
      <c r="H17" s="39"/>
      <c r="I17" s="118">
        <f>SUM(I16)</f>
        <v>0</v>
      </c>
      <c r="J17" s="38"/>
      <c r="K17" s="118">
        <f>SUM(K15:K16)</f>
        <v>176415</v>
      </c>
      <c r="L17" s="38"/>
      <c r="M17" s="118">
        <f>SUM(M15:M16)</f>
        <v>0</v>
      </c>
      <c r="N17" s="38"/>
      <c r="O17" s="118">
        <f>SUM(O15:O16)</f>
        <v>176415</v>
      </c>
      <c r="P17" s="38"/>
      <c r="Q17" s="118">
        <f>SUM(Q15:Q16)</f>
        <v>256</v>
      </c>
      <c r="R17" s="38"/>
      <c r="S17" s="118">
        <f>SUM(S15:S16)</f>
        <v>176671</v>
      </c>
      <c r="Z17" s="36"/>
    </row>
    <row r="18" spans="1:26" hidden="1" x14ac:dyDescent="0.5">
      <c r="A18" s="37" t="s">
        <v>86</v>
      </c>
      <c r="B18" s="29"/>
      <c r="C18" s="29"/>
      <c r="D18" s="31"/>
      <c r="E18" s="38"/>
      <c r="F18" s="39"/>
      <c r="G18" s="39"/>
      <c r="H18" s="39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Z18" s="36"/>
    </row>
    <row r="19" spans="1:26" hidden="1" x14ac:dyDescent="0.5">
      <c r="A19" s="31"/>
      <c r="B19" s="37" t="s">
        <v>87</v>
      </c>
      <c r="C19" s="37"/>
      <c r="D19" s="35"/>
      <c r="E19" s="38"/>
      <c r="F19" s="39"/>
      <c r="G19" s="39"/>
      <c r="H19" s="39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Z19" s="36"/>
    </row>
    <row r="20" spans="1:26" hidden="1" x14ac:dyDescent="0.5">
      <c r="A20" s="31"/>
      <c r="B20" s="37"/>
      <c r="C20" s="40" t="s">
        <v>88</v>
      </c>
      <c r="D20" s="35"/>
      <c r="E20" s="39">
        <v>0</v>
      </c>
      <c r="F20" s="39"/>
      <c r="G20" s="39"/>
      <c r="H20" s="39"/>
      <c r="I20" s="39">
        <v>0</v>
      </c>
      <c r="J20" s="39"/>
      <c r="K20" s="39">
        <v>0</v>
      </c>
      <c r="L20" s="39"/>
      <c r="M20" s="39"/>
      <c r="N20" s="39"/>
      <c r="O20" s="39">
        <f>SUM(E20:L20)</f>
        <v>0</v>
      </c>
      <c r="P20" s="39"/>
      <c r="Q20" s="39">
        <v>0</v>
      </c>
      <c r="R20" s="39"/>
      <c r="S20" s="39">
        <f>+O20+Q20</f>
        <v>0</v>
      </c>
      <c r="Z20" s="36"/>
    </row>
    <row r="21" spans="1:26" hidden="1" x14ac:dyDescent="0.5">
      <c r="A21" s="31"/>
      <c r="B21" s="29"/>
      <c r="C21" s="41" t="s">
        <v>89</v>
      </c>
      <c r="D21" s="35">
        <v>25</v>
      </c>
      <c r="E21" s="39">
        <v>0</v>
      </c>
      <c r="F21" s="39"/>
      <c r="G21" s="39">
        <v>0</v>
      </c>
      <c r="H21" s="39"/>
      <c r="I21" s="39"/>
      <c r="J21" s="39"/>
      <c r="K21" s="39">
        <f>-I21</f>
        <v>0</v>
      </c>
      <c r="L21" s="39"/>
      <c r="M21" s="39">
        <v>0</v>
      </c>
      <c r="N21" s="39"/>
      <c r="O21" s="39">
        <f>SUM(E21:M21)</f>
        <v>0</v>
      </c>
      <c r="P21" s="39"/>
      <c r="Q21" s="39">
        <v>0</v>
      </c>
      <c r="R21" s="39"/>
      <c r="S21" s="39">
        <f>+O21+Q21</f>
        <v>0</v>
      </c>
      <c r="Z21" s="36"/>
    </row>
    <row r="22" spans="1:26" hidden="1" x14ac:dyDescent="0.5">
      <c r="A22" s="31"/>
      <c r="B22" s="29"/>
      <c r="C22" s="41" t="s">
        <v>90</v>
      </c>
      <c r="D22" s="35"/>
      <c r="E22" s="39">
        <v>0</v>
      </c>
      <c r="F22" s="39"/>
      <c r="G22" s="39">
        <v>0</v>
      </c>
      <c r="H22" s="39"/>
      <c r="I22" s="39">
        <v>0</v>
      </c>
      <c r="J22" s="39"/>
      <c r="K22" s="39"/>
      <c r="L22" s="39"/>
      <c r="M22" s="39">
        <v>0</v>
      </c>
      <c r="N22" s="39"/>
      <c r="O22" s="39">
        <f>SUM(E22:M22)</f>
        <v>0</v>
      </c>
      <c r="P22" s="39"/>
      <c r="Q22" s="39">
        <v>0</v>
      </c>
      <c r="R22" s="39"/>
      <c r="S22" s="39">
        <f>+O22+Q22</f>
        <v>0</v>
      </c>
      <c r="Z22" s="36"/>
    </row>
    <row r="23" spans="1:26" hidden="1" x14ac:dyDescent="0.5">
      <c r="A23" s="31"/>
      <c r="B23" s="29"/>
      <c r="C23" s="42" t="s">
        <v>91</v>
      </c>
      <c r="D23" s="31"/>
      <c r="E23" s="118">
        <f>SUM(E20:E22)</f>
        <v>0</v>
      </c>
      <c r="F23" s="39"/>
      <c r="G23" s="118">
        <f>SUM(G20:G22)</f>
        <v>0</v>
      </c>
      <c r="H23" s="39"/>
      <c r="I23" s="118">
        <f>SUM(I20:I22)</f>
        <v>0</v>
      </c>
      <c r="J23" s="38"/>
      <c r="K23" s="118">
        <f>SUM(K20:K22)</f>
        <v>0</v>
      </c>
      <c r="L23" s="38"/>
      <c r="M23" s="118">
        <f>SUM(M20:M22)</f>
        <v>0</v>
      </c>
      <c r="N23" s="38"/>
      <c r="O23" s="118">
        <f>SUM(O20:O22)</f>
        <v>0</v>
      </c>
      <c r="P23" s="38"/>
      <c r="Q23" s="118">
        <f>SUM(Q20:Q22)</f>
        <v>0</v>
      </c>
      <c r="R23" s="38"/>
      <c r="S23" s="118">
        <f>SUM(S20:S22)</f>
        <v>0</v>
      </c>
      <c r="Z23" s="36"/>
    </row>
    <row r="24" spans="1:26" hidden="1" x14ac:dyDescent="0.5">
      <c r="A24" s="37" t="s">
        <v>92</v>
      </c>
      <c r="C24" s="37"/>
      <c r="D24" s="43"/>
      <c r="E24" s="38"/>
      <c r="F24" s="39"/>
      <c r="G24" s="38"/>
      <c r="H24" s="39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Z24" s="36"/>
    </row>
    <row r="25" spans="1:26" hidden="1" x14ac:dyDescent="0.5">
      <c r="B25" s="37" t="s">
        <v>93</v>
      </c>
      <c r="D25" s="43"/>
      <c r="E25" s="38"/>
      <c r="F25" s="39"/>
      <c r="G25" s="38"/>
      <c r="H25" s="39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Z25" s="36"/>
    </row>
    <row r="26" spans="1:26" hidden="1" x14ac:dyDescent="0.5">
      <c r="A26" s="31"/>
      <c r="B26" s="37"/>
      <c r="C26" s="31" t="s">
        <v>157</v>
      </c>
      <c r="D26" s="31"/>
      <c r="E26" s="38"/>
      <c r="F26" s="39"/>
      <c r="G26" s="38"/>
      <c r="H26" s="39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Z26" s="36"/>
    </row>
    <row r="27" spans="1:26" hidden="1" x14ac:dyDescent="0.5">
      <c r="A27" s="31"/>
      <c r="B27" s="37"/>
      <c r="C27" s="31" t="s">
        <v>95</v>
      </c>
      <c r="D27" s="44"/>
      <c r="E27" s="119">
        <v>0</v>
      </c>
      <c r="F27" s="39"/>
      <c r="G27" s="119">
        <v>0</v>
      </c>
      <c r="H27" s="39"/>
      <c r="I27" s="119">
        <v>0</v>
      </c>
      <c r="J27" s="39"/>
      <c r="K27" s="119">
        <v>0</v>
      </c>
      <c r="L27" s="39"/>
      <c r="M27" s="119">
        <v>0</v>
      </c>
      <c r="N27" s="39"/>
      <c r="O27" s="119">
        <f>SUM(E27:M27)</f>
        <v>0</v>
      </c>
      <c r="P27" s="39"/>
      <c r="Q27" s="119"/>
      <c r="R27" s="39"/>
      <c r="S27" s="119">
        <f>+O27+Q27</f>
        <v>0</v>
      </c>
      <c r="Z27" s="36"/>
    </row>
    <row r="28" spans="1:26" hidden="1" x14ac:dyDescent="0.5">
      <c r="A28" s="31"/>
      <c r="B28" s="37" t="s">
        <v>96</v>
      </c>
      <c r="C28" s="37"/>
      <c r="D28" s="43"/>
      <c r="E28" s="38"/>
      <c r="F28" s="39"/>
      <c r="G28" s="38"/>
      <c r="H28" s="39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Z28" s="36"/>
    </row>
    <row r="29" spans="1:26" hidden="1" x14ac:dyDescent="0.5">
      <c r="A29" s="31"/>
      <c r="B29" s="37"/>
      <c r="C29" s="37" t="s">
        <v>97</v>
      </c>
      <c r="D29" s="43"/>
      <c r="E29" s="38">
        <f>SUM(E27)</f>
        <v>0</v>
      </c>
      <c r="F29" s="39"/>
      <c r="G29" s="38">
        <f>SUM(G27)</f>
        <v>0</v>
      </c>
      <c r="H29" s="39"/>
      <c r="I29" s="38">
        <f>SUM(I27)</f>
        <v>0</v>
      </c>
      <c r="J29" s="38"/>
      <c r="K29" s="38">
        <f>SUM(K27)</f>
        <v>0</v>
      </c>
      <c r="L29" s="38"/>
      <c r="M29" s="38">
        <f>SUM(M27)</f>
        <v>0</v>
      </c>
      <c r="N29" s="38"/>
      <c r="O29" s="38">
        <f>SUM(O27)</f>
        <v>0</v>
      </c>
      <c r="P29" s="38"/>
      <c r="Q29" s="38">
        <f>SUM(Q27)</f>
        <v>0</v>
      </c>
      <c r="R29" s="38"/>
      <c r="S29" s="38">
        <f>SUM(S27)</f>
        <v>0</v>
      </c>
      <c r="Z29" s="36"/>
    </row>
    <row r="30" spans="1:26" hidden="1" x14ac:dyDescent="0.5">
      <c r="A30" s="31"/>
      <c r="B30" s="37" t="s">
        <v>98</v>
      </c>
      <c r="C30" s="42"/>
      <c r="D30" s="31"/>
      <c r="E30" s="118">
        <f>SUM(E23,E29)</f>
        <v>0</v>
      </c>
      <c r="F30" s="39"/>
      <c r="G30" s="118">
        <f>SUM(G23,G29)</f>
        <v>0</v>
      </c>
      <c r="H30" s="39"/>
      <c r="I30" s="118">
        <f>SUM(I23,I29)</f>
        <v>0</v>
      </c>
      <c r="J30" s="38"/>
      <c r="K30" s="118">
        <f>SUM(K23,K29)</f>
        <v>0</v>
      </c>
      <c r="L30" s="38"/>
      <c r="M30" s="118">
        <f>SUM(M23,M29)</f>
        <v>0</v>
      </c>
      <c r="N30" s="38"/>
      <c r="O30" s="118">
        <f>SUM(O23,O29)</f>
        <v>0</v>
      </c>
      <c r="P30" s="38"/>
      <c r="Q30" s="118">
        <f>SUM(Q23,Q29)</f>
        <v>0</v>
      </c>
      <c r="R30" s="38"/>
      <c r="S30" s="118">
        <f>SUM(S23,S29)</f>
        <v>0</v>
      </c>
      <c r="Z30" s="36"/>
    </row>
    <row r="31" spans="1:26" ht="24" thickBot="1" x14ac:dyDescent="0.55000000000000004">
      <c r="A31" s="37" t="s">
        <v>175</v>
      </c>
      <c r="B31" s="37"/>
      <c r="C31" s="37"/>
      <c r="D31" s="47"/>
      <c r="E31" s="120">
        <f>+E13+E17+E30</f>
        <v>300000</v>
      </c>
      <c r="F31" s="39"/>
      <c r="G31" s="120">
        <f>+G13+G17+G30</f>
        <v>1092894</v>
      </c>
      <c r="H31" s="39"/>
      <c r="I31" s="120">
        <f>+I13+I17+I30</f>
        <v>30000</v>
      </c>
      <c r="J31" s="38"/>
      <c r="K31" s="120">
        <f>+K13+K17+K30</f>
        <v>412920</v>
      </c>
      <c r="L31" s="38"/>
      <c r="M31" s="120">
        <f>+M13+M17+M30</f>
        <v>-353682</v>
      </c>
      <c r="N31" s="38"/>
      <c r="O31" s="120">
        <f>+O13+O17+O30</f>
        <v>1482132</v>
      </c>
      <c r="P31" s="38"/>
      <c r="Q31" s="120">
        <f>+Q13+Q17+Q30</f>
        <v>3590</v>
      </c>
      <c r="R31" s="38"/>
      <c r="S31" s="120">
        <f>+S13+S17+S30</f>
        <v>1485722</v>
      </c>
      <c r="T31" s="3"/>
      <c r="U31" s="45"/>
      <c r="Z31" s="36"/>
    </row>
    <row r="32" spans="1:26" ht="24" thickTop="1" x14ac:dyDescent="0.5">
      <c r="A32" s="29"/>
      <c r="B32" s="37"/>
      <c r="C32" s="37"/>
      <c r="D32" s="47"/>
      <c r="E32" s="38"/>
      <c r="F32" s="39"/>
      <c r="G32" s="38"/>
      <c r="H32" s="39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"/>
      <c r="U32" s="45"/>
      <c r="Z32" s="36"/>
    </row>
    <row r="33" spans="1:26" x14ac:dyDescent="0.5">
      <c r="A33" s="37" t="s">
        <v>165</v>
      </c>
      <c r="B33" s="37"/>
      <c r="C33" s="37"/>
      <c r="D33" s="47"/>
      <c r="E33" s="38">
        <v>300000</v>
      </c>
      <c r="F33" s="39"/>
      <c r="G33" s="38">
        <v>1092894</v>
      </c>
      <c r="H33" s="39"/>
      <c r="I33" s="38">
        <v>30000</v>
      </c>
      <c r="J33" s="38"/>
      <c r="K33" s="38">
        <v>178064</v>
      </c>
      <c r="L33" s="38"/>
      <c r="M33" s="38">
        <v>-9965</v>
      </c>
      <c r="N33" s="38"/>
      <c r="O33" s="38">
        <f>SUM(E33:M33)</f>
        <v>1590993</v>
      </c>
      <c r="P33" s="38"/>
      <c r="Q33" s="38">
        <v>75400</v>
      </c>
      <c r="R33" s="38"/>
      <c r="S33" s="38">
        <f>SUM(O33:Q33)</f>
        <v>1666393</v>
      </c>
      <c r="T33" s="3"/>
      <c r="U33" s="45"/>
      <c r="Z33" s="36"/>
    </row>
    <row r="34" spans="1:26" x14ac:dyDescent="0.5">
      <c r="A34" s="37" t="s">
        <v>177</v>
      </c>
      <c r="B34" s="37"/>
      <c r="C34" s="37"/>
      <c r="D34" s="31"/>
      <c r="E34" s="38"/>
      <c r="F34" s="39"/>
      <c r="G34" s="39"/>
      <c r="H34" s="39"/>
      <c r="I34" s="38"/>
      <c r="J34" s="38"/>
      <c r="K34" s="38"/>
      <c r="L34" s="38"/>
      <c r="M34" s="38"/>
      <c r="N34" s="38"/>
      <c r="O34" s="39"/>
      <c r="P34" s="38"/>
      <c r="Q34" s="38"/>
      <c r="R34" s="38"/>
      <c r="S34" s="39"/>
      <c r="Z34" s="36"/>
    </row>
    <row r="35" spans="1:26" x14ac:dyDescent="0.5">
      <c r="A35" s="31"/>
      <c r="B35" s="31" t="s">
        <v>178</v>
      </c>
      <c r="C35" s="31"/>
      <c r="D35" s="31"/>
      <c r="E35" s="39">
        <v>0</v>
      </c>
      <c r="F35" s="39"/>
      <c r="G35" s="39">
        <v>0</v>
      </c>
      <c r="H35" s="39"/>
      <c r="I35" s="39">
        <v>0</v>
      </c>
      <c r="J35" s="39"/>
      <c r="K35" s="39">
        <f>+'PL 3m'!G34</f>
        <v>65918</v>
      </c>
      <c r="L35" s="39"/>
      <c r="M35" s="39">
        <v>0</v>
      </c>
      <c r="N35" s="39"/>
      <c r="O35" s="39">
        <f>SUM(E35:M35)</f>
        <v>65918</v>
      </c>
      <c r="P35" s="39"/>
      <c r="Q35" s="39">
        <v>3164</v>
      </c>
      <c r="R35" s="39"/>
      <c r="S35" s="39">
        <f>+O35+Q35</f>
        <v>69082</v>
      </c>
      <c r="T35" s="7"/>
      <c r="U35" s="45"/>
      <c r="Z35" s="36"/>
    </row>
    <row r="36" spans="1:26" x14ac:dyDescent="0.5">
      <c r="A36" s="31"/>
      <c r="B36" s="31" t="s">
        <v>179</v>
      </c>
      <c r="C36" s="31"/>
      <c r="D36" s="31"/>
      <c r="E36" s="39">
        <v>0</v>
      </c>
      <c r="F36" s="39"/>
      <c r="G36" s="39">
        <v>0</v>
      </c>
      <c r="H36" s="39"/>
      <c r="I36" s="39">
        <v>0</v>
      </c>
      <c r="J36" s="39"/>
      <c r="K36" s="39">
        <f>+'PL 3m'!E27-Q36</f>
        <v>0</v>
      </c>
      <c r="L36" s="39"/>
      <c r="M36" s="39">
        <v>0</v>
      </c>
      <c r="N36" s="39"/>
      <c r="O36" s="39">
        <f>SUM(E36:M36)</f>
        <v>0</v>
      </c>
      <c r="P36" s="39"/>
      <c r="Q36" s="39">
        <v>0</v>
      </c>
      <c r="R36" s="39"/>
      <c r="S36" s="39">
        <f>+O36+Q36</f>
        <v>0</v>
      </c>
      <c r="Z36" s="36"/>
    </row>
    <row r="37" spans="1:26" x14ac:dyDescent="0.5">
      <c r="A37" s="31"/>
      <c r="B37" s="29" t="s">
        <v>180</v>
      </c>
      <c r="C37" s="29"/>
      <c r="D37" s="31"/>
      <c r="E37" s="118">
        <f>SUM(E35:E36)</f>
        <v>0</v>
      </c>
      <c r="F37" s="39"/>
      <c r="G37" s="118">
        <f>SUM(G35:G36)</f>
        <v>0</v>
      </c>
      <c r="H37" s="39"/>
      <c r="I37" s="118">
        <f>SUM(I35:I36)</f>
        <v>0</v>
      </c>
      <c r="J37" s="38"/>
      <c r="K37" s="118">
        <f>SUM(K35:K36)</f>
        <v>65918</v>
      </c>
      <c r="L37" s="38"/>
      <c r="M37" s="118">
        <f>SUM(M35:M36)</f>
        <v>0</v>
      </c>
      <c r="N37" s="38"/>
      <c r="O37" s="118">
        <f>SUM(O35:O36)</f>
        <v>65918</v>
      </c>
      <c r="P37" s="38"/>
      <c r="Q37" s="118">
        <f>SUM(Q35:Q36)</f>
        <v>3164</v>
      </c>
      <c r="R37" s="38"/>
      <c r="S37" s="118">
        <f>SUM(S35:S36)</f>
        <v>69082</v>
      </c>
      <c r="Z37" s="36"/>
    </row>
    <row r="38" spans="1:26" hidden="1" x14ac:dyDescent="0.5">
      <c r="A38" s="37" t="s">
        <v>86</v>
      </c>
      <c r="B38" s="29"/>
      <c r="C38" s="29"/>
      <c r="D38" s="31"/>
      <c r="E38" s="38"/>
      <c r="F38" s="39"/>
      <c r="G38" s="39"/>
      <c r="H38" s="39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Z38" s="36"/>
    </row>
    <row r="39" spans="1:26" hidden="1" x14ac:dyDescent="0.5">
      <c r="A39" s="31"/>
      <c r="B39" s="37" t="s">
        <v>87</v>
      </c>
      <c r="C39" s="37"/>
      <c r="D39" s="44"/>
      <c r="E39" s="38"/>
      <c r="F39" s="39"/>
      <c r="G39" s="39"/>
      <c r="H39" s="39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Z39" s="36"/>
    </row>
    <row r="40" spans="1:26" hidden="1" x14ac:dyDescent="0.5">
      <c r="A40" s="31"/>
      <c r="B40" s="29"/>
      <c r="C40" s="41" t="s">
        <v>89</v>
      </c>
      <c r="D40" s="35"/>
      <c r="E40" s="39">
        <v>0</v>
      </c>
      <c r="F40" s="39"/>
      <c r="G40" s="39">
        <v>0</v>
      </c>
      <c r="H40" s="39"/>
      <c r="I40" s="39">
        <v>0</v>
      </c>
      <c r="J40" s="39"/>
      <c r="K40" s="39">
        <f>-I40</f>
        <v>0</v>
      </c>
      <c r="L40" s="39"/>
      <c r="M40" s="39">
        <v>0</v>
      </c>
      <c r="N40" s="39"/>
      <c r="O40" s="39">
        <f>SUM(E40:M40)</f>
        <v>0</v>
      </c>
      <c r="P40" s="39"/>
      <c r="Q40" s="39">
        <v>0</v>
      </c>
      <c r="R40" s="39"/>
      <c r="S40" s="39">
        <f>+O40+Q40</f>
        <v>0</v>
      </c>
      <c r="Z40" s="36"/>
    </row>
    <row r="41" spans="1:26" hidden="1" x14ac:dyDescent="0.5">
      <c r="A41" s="31"/>
      <c r="B41" s="29"/>
      <c r="C41" s="41" t="s">
        <v>90</v>
      </c>
      <c r="D41" s="35">
        <v>25</v>
      </c>
      <c r="E41" s="39">
        <v>0</v>
      </c>
      <c r="F41" s="39"/>
      <c r="G41" s="39">
        <v>0</v>
      </c>
      <c r="H41" s="39"/>
      <c r="I41" s="39">
        <v>0</v>
      </c>
      <c r="J41" s="39"/>
      <c r="K41" s="39">
        <v>0</v>
      </c>
      <c r="L41" s="39"/>
      <c r="M41" s="39">
        <v>0</v>
      </c>
      <c r="N41" s="39"/>
      <c r="O41" s="39">
        <f>SUM(E41:M41)</f>
        <v>0</v>
      </c>
      <c r="P41" s="39"/>
      <c r="Q41" s="39">
        <v>0</v>
      </c>
      <c r="R41" s="39"/>
      <c r="S41" s="39">
        <f>+O41+Q41</f>
        <v>0</v>
      </c>
      <c r="Z41" s="36"/>
    </row>
    <row r="42" spans="1:26" hidden="1" x14ac:dyDescent="0.5">
      <c r="A42" s="31"/>
      <c r="B42" s="29"/>
      <c r="C42" s="42" t="s">
        <v>91</v>
      </c>
      <c r="D42" s="31"/>
      <c r="E42" s="118">
        <f>SUM(E40:E41)</f>
        <v>0</v>
      </c>
      <c r="F42" s="39"/>
      <c r="G42" s="118">
        <f>SUM(G40:G41)</f>
        <v>0</v>
      </c>
      <c r="H42" s="39"/>
      <c r="I42" s="118">
        <f>SUM(I40:I41)</f>
        <v>0</v>
      </c>
      <c r="J42" s="38"/>
      <c r="K42" s="118">
        <f>SUM(K40:K41)</f>
        <v>0</v>
      </c>
      <c r="L42" s="38"/>
      <c r="M42" s="118">
        <f>SUM(M40:M41)</f>
        <v>0</v>
      </c>
      <c r="N42" s="38"/>
      <c r="O42" s="118">
        <f>SUM(O40:O41)</f>
        <v>0</v>
      </c>
      <c r="P42" s="38"/>
      <c r="Q42" s="118">
        <f>SUM(Q40:Q41)</f>
        <v>0</v>
      </c>
      <c r="R42" s="38"/>
      <c r="S42" s="118">
        <f>SUM(S40:S41)</f>
        <v>0</v>
      </c>
      <c r="Z42" s="36"/>
    </row>
    <row r="43" spans="1:26" hidden="1" x14ac:dyDescent="0.5">
      <c r="A43" s="37" t="s">
        <v>92</v>
      </c>
      <c r="C43" s="37"/>
      <c r="D43" s="43"/>
      <c r="E43" s="38"/>
      <c r="F43" s="39"/>
      <c r="G43" s="38"/>
      <c r="H43" s="39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Z43" s="36"/>
    </row>
    <row r="44" spans="1:26" hidden="1" x14ac:dyDescent="0.5">
      <c r="B44" s="37" t="s">
        <v>93</v>
      </c>
      <c r="D44" s="43"/>
      <c r="E44" s="38"/>
      <c r="F44" s="39"/>
      <c r="G44" s="38"/>
      <c r="H44" s="39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Z44" s="36"/>
    </row>
    <row r="45" spans="1:26" hidden="1" x14ac:dyDescent="0.5">
      <c r="A45" s="31"/>
      <c r="B45" s="37"/>
      <c r="C45" s="31" t="s">
        <v>157</v>
      </c>
      <c r="D45" s="31"/>
      <c r="E45" s="38"/>
      <c r="F45" s="39"/>
      <c r="G45" s="38"/>
      <c r="H45" s="39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Z45" s="36"/>
    </row>
    <row r="46" spans="1:26" hidden="1" x14ac:dyDescent="0.5">
      <c r="A46" s="31"/>
      <c r="B46" s="37"/>
      <c r="C46" s="31" t="s">
        <v>95</v>
      </c>
      <c r="D46" s="44">
        <v>12</v>
      </c>
      <c r="E46" s="119">
        <v>0</v>
      </c>
      <c r="F46" s="39"/>
      <c r="G46" s="119">
        <v>0</v>
      </c>
      <c r="H46" s="39"/>
      <c r="I46" s="119">
        <v>0</v>
      </c>
      <c r="J46" s="39"/>
      <c r="K46" s="119">
        <v>0</v>
      </c>
      <c r="L46" s="39"/>
      <c r="M46" s="119"/>
      <c r="N46" s="39"/>
      <c r="O46" s="119">
        <f>SUM(E46:M46)</f>
        <v>0</v>
      </c>
      <c r="P46" s="39"/>
      <c r="Q46" s="119"/>
      <c r="R46" s="39"/>
      <c r="S46" s="119">
        <f>+O46+Q46</f>
        <v>0</v>
      </c>
      <c r="Z46" s="36"/>
    </row>
    <row r="47" spans="1:26" hidden="1" x14ac:dyDescent="0.5">
      <c r="A47" s="31"/>
      <c r="B47" s="37" t="s">
        <v>96</v>
      </c>
      <c r="C47" s="37"/>
      <c r="D47" s="43"/>
      <c r="E47" s="38"/>
      <c r="F47" s="39"/>
      <c r="G47" s="38"/>
      <c r="H47" s="39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Z47" s="36"/>
    </row>
    <row r="48" spans="1:26" hidden="1" x14ac:dyDescent="0.5">
      <c r="A48" s="31"/>
      <c r="B48" s="37"/>
      <c r="C48" s="37" t="s">
        <v>97</v>
      </c>
      <c r="D48" s="43"/>
      <c r="E48" s="38">
        <f>SUM(E46)</f>
        <v>0</v>
      </c>
      <c r="F48" s="39"/>
      <c r="G48" s="38">
        <f>SUM(G46)</f>
        <v>0</v>
      </c>
      <c r="H48" s="39"/>
      <c r="I48" s="38">
        <f>SUM(I46)</f>
        <v>0</v>
      </c>
      <c r="J48" s="38"/>
      <c r="K48" s="38">
        <f>SUM(K46)</f>
        <v>0</v>
      </c>
      <c r="L48" s="38"/>
      <c r="M48" s="38">
        <f>SUM(M46)</f>
        <v>0</v>
      </c>
      <c r="N48" s="38"/>
      <c r="O48" s="38">
        <f>SUM(O46)</f>
        <v>0</v>
      </c>
      <c r="P48" s="38"/>
      <c r="Q48" s="38">
        <f>SUM(Q46)</f>
        <v>0</v>
      </c>
      <c r="R48" s="38"/>
      <c r="S48" s="38">
        <f>SUM(S46)</f>
        <v>0</v>
      </c>
      <c r="Z48" s="36"/>
    </row>
    <row r="49" spans="1:26" hidden="1" x14ac:dyDescent="0.5">
      <c r="A49" s="31"/>
      <c r="B49" s="37" t="s">
        <v>98</v>
      </c>
      <c r="C49" s="42"/>
      <c r="D49" s="31"/>
      <c r="E49" s="118">
        <f>SUM(E42,E48)</f>
        <v>0</v>
      </c>
      <c r="F49" s="39"/>
      <c r="G49" s="118">
        <f>SUM(G42,G48)</f>
        <v>0</v>
      </c>
      <c r="H49" s="39"/>
      <c r="I49" s="118">
        <f>SUM(I42,I48)</f>
        <v>0</v>
      </c>
      <c r="J49" s="38"/>
      <c r="K49" s="118">
        <f>SUM(K42,K48)</f>
        <v>0</v>
      </c>
      <c r="L49" s="38"/>
      <c r="M49" s="118">
        <f>SUM(M42,M48)</f>
        <v>0</v>
      </c>
      <c r="N49" s="38"/>
      <c r="O49" s="118">
        <f>SUM(O42,O48)</f>
        <v>0</v>
      </c>
      <c r="P49" s="38"/>
      <c r="Q49" s="118">
        <f>SUM(Q42,Q48)</f>
        <v>0</v>
      </c>
      <c r="R49" s="38"/>
      <c r="S49" s="118">
        <f>SUM(S42,S48)</f>
        <v>0</v>
      </c>
      <c r="Z49" s="36"/>
    </row>
    <row r="50" spans="1:26" ht="24" thickBot="1" x14ac:dyDescent="0.55000000000000004">
      <c r="A50" s="37" t="s">
        <v>174</v>
      </c>
      <c r="B50" s="37"/>
      <c r="C50" s="42"/>
      <c r="D50" s="31"/>
      <c r="E50" s="120">
        <f>+E33+E37+E49</f>
        <v>300000</v>
      </c>
      <c r="F50" s="39"/>
      <c r="G50" s="120">
        <f>+G33+G37+G49</f>
        <v>1092894</v>
      </c>
      <c r="H50" s="39"/>
      <c r="I50" s="120">
        <f>+I33+I37+I49</f>
        <v>30000</v>
      </c>
      <c r="J50" s="38"/>
      <c r="K50" s="120">
        <f>+K33+K37+K49</f>
        <v>243982</v>
      </c>
      <c r="L50" s="38"/>
      <c r="M50" s="120">
        <f>+M33+M37+M49</f>
        <v>-9965</v>
      </c>
      <c r="N50" s="38"/>
      <c r="O50" s="120">
        <f>+O33+O37+O49</f>
        <v>1656911</v>
      </c>
      <c r="P50" s="38"/>
      <c r="Q50" s="120">
        <f>+Q33+Q37+Q49</f>
        <v>78564</v>
      </c>
      <c r="R50" s="38"/>
      <c r="S50" s="120">
        <f>+S33+S37+S49</f>
        <v>1735475</v>
      </c>
      <c r="T50" s="81"/>
      <c r="Z50" s="36"/>
    </row>
    <row r="51" spans="1:26" ht="24" thickTop="1" x14ac:dyDescent="0.5">
      <c r="A51" s="28"/>
      <c r="B51" s="37"/>
      <c r="C51" s="42"/>
      <c r="D51" s="31"/>
      <c r="E51" s="38"/>
      <c r="F51" s="39"/>
      <c r="G51" s="39"/>
      <c r="H51" s="39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Z51" s="36"/>
    </row>
    <row r="75" ht="42.75" customHeight="1" x14ac:dyDescent="0.5"/>
  </sheetData>
  <sheetProtection formatCells="0" formatColumns="0" formatRows="0" insertColumns="0" insertRows="0" insertHyperlinks="0" deleteColumns="0" deleteRows="0" sort="0" autoFilter="0" pivotTables="0"/>
  <mergeCells count="6">
    <mergeCell ref="S7:S8"/>
    <mergeCell ref="A1:S1"/>
    <mergeCell ref="A2:S2"/>
    <mergeCell ref="A3:S3"/>
    <mergeCell ref="A4:S4"/>
    <mergeCell ref="I7:K8"/>
  </mergeCells>
  <printOptions horizontalCentered="1"/>
  <pageMargins left="0.43307086614173201" right="0.196850393700787" top="0.66929133858267698" bottom="0.27559055118110198" header="0.39370078740157499" footer="0.27559055118110198"/>
  <pageSetup paperSize="9" scale="51" firstPageNumber="5" orientation="portrait" useFirstPageNumber="1" r:id="rId1"/>
  <headerFooter alignWithMargins="0">
    <oddHeader>&amp;C&amp;P</oddHeader>
    <oddFooter>&amp;Lหมายเหตุประกอบงบการเงินเป็นส่วนหนึ่งของงบการเงินระหว่างกาลนี้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1"/>
    <pageSetUpPr fitToPage="1"/>
  </sheetPr>
  <dimension ref="A1:T68"/>
  <sheetViews>
    <sheetView view="pageBreakPreview" zoomScaleSheetLayoutView="100" workbookViewId="0">
      <selection activeCell="O44" sqref="O44"/>
    </sheetView>
  </sheetViews>
  <sheetFormatPr defaultColWidth="9.140625" defaultRowHeight="23.25" x14ac:dyDescent="0.5"/>
  <cols>
    <col min="1" max="1" width="3.140625" style="11" customWidth="1"/>
    <col min="2" max="2" width="3.7109375" style="11" customWidth="1"/>
    <col min="3" max="3" width="37.140625" style="11" customWidth="1"/>
    <col min="4" max="4" width="9.140625" style="11" customWidth="1"/>
    <col min="5" max="5" width="14.85546875" style="7" bestFit="1" customWidth="1"/>
    <col min="6" max="6" width="1.5703125" style="7" customWidth="1"/>
    <col min="7" max="7" width="16.28515625" style="7" bestFit="1" customWidth="1"/>
    <col min="8" max="8" width="1.5703125" style="7" customWidth="1"/>
    <col min="9" max="9" width="19.28515625" style="7" bestFit="1" customWidth="1"/>
    <col min="10" max="10" width="1.42578125" style="7" customWidth="1"/>
    <col min="11" max="11" width="17.140625" style="7" customWidth="1"/>
    <col min="12" max="12" width="1.28515625" style="7" customWidth="1"/>
    <col min="13" max="13" width="16.7109375" style="7" customWidth="1"/>
    <col min="14" max="14" width="15.42578125" style="11" bestFit="1" customWidth="1"/>
    <col min="15" max="19" width="9.140625" style="11"/>
    <col min="20" max="20" width="9.140625" style="31"/>
    <col min="21" max="16384" width="9.140625" style="11"/>
  </cols>
  <sheetData>
    <row r="1" spans="1:20" s="28" customFormat="1" x14ac:dyDescent="0.5">
      <c r="A1" s="163" t="s">
        <v>0</v>
      </c>
      <c r="B1" s="163"/>
      <c r="C1" s="163"/>
      <c r="D1" s="163"/>
      <c r="E1" s="164"/>
      <c r="F1" s="164"/>
      <c r="G1" s="164"/>
      <c r="H1" s="164"/>
      <c r="I1" s="164"/>
      <c r="J1" s="164"/>
      <c r="K1" s="164"/>
      <c r="L1" s="164"/>
      <c r="M1" s="164"/>
      <c r="T1" s="29"/>
    </row>
    <row r="2" spans="1:20" s="28" customFormat="1" x14ac:dyDescent="0.5">
      <c r="A2" s="164" t="s">
        <v>72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T2" s="29"/>
    </row>
    <row r="3" spans="1:20" s="28" customFormat="1" x14ac:dyDescent="0.5">
      <c r="A3" s="163" t="str">
        <f>+'PL 3m'!A3:K3</f>
        <v>สำหรับงวดสามเดือน สิ้นสุดวันที่ 31 มีนาคม 2562</v>
      </c>
      <c r="B3" s="163"/>
      <c r="C3" s="163"/>
      <c r="D3" s="164"/>
      <c r="E3" s="164"/>
      <c r="F3" s="164"/>
      <c r="G3" s="164"/>
      <c r="H3" s="164"/>
      <c r="I3" s="164"/>
      <c r="J3" s="164"/>
      <c r="K3" s="164"/>
      <c r="L3" s="164"/>
      <c r="M3" s="164"/>
      <c r="T3" s="29"/>
    </row>
    <row r="4" spans="1:20" s="28" customFormat="1" x14ac:dyDescent="0.5">
      <c r="A4" s="165" t="s">
        <v>3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T4" s="29"/>
    </row>
    <row r="5" spans="1:20" s="28" customFormat="1" x14ac:dyDescent="0.5">
      <c r="A5" s="150"/>
      <c r="B5" s="150"/>
      <c r="C5" s="150"/>
      <c r="D5" s="150"/>
      <c r="E5" s="38"/>
      <c r="F5" s="38"/>
      <c r="G5" s="38"/>
      <c r="H5" s="38"/>
      <c r="I5" s="38"/>
      <c r="J5" s="38"/>
      <c r="K5" s="38"/>
      <c r="L5" s="38"/>
      <c r="M5" s="115" t="s">
        <v>5</v>
      </c>
      <c r="T5" s="29"/>
    </row>
    <row r="6" spans="1:20" s="28" customFormat="1" x14ac:dyDescent="0.5">
      <c r="A6" s="150"/>
      <c r="B6" s="150"/>
      <c r="C6" s="150"/>
      <c r="D6" s="150"/>
      <c r="E6" s="38"/>
      <c r="F6" s="38"/>
      <c r="G6" s="38"/>
      <c r="H6" s="38"/>
      <c r="I6" s="38"/>
      <c r="J6" s="38"/>
      <c r="K6" s="38"/>
      <c r="L6" s="38"/>
      <c r="M6" s="115" t="s">
        <v>7</v>
      </c>
      <c r="T6" s="29"/>
    </row>
    <row r="7" spans="1:20" x14ac:dyDescent="0.5">
      <c r="A7" s="30"/>
      <c r="B7" s="30"/>
      <c r="C7" s="30"/>
      <c r="D7" s="30"/>
      <c r="E7" s="117" t="s">
        <v>73</v>
      </c>
      <c r="F7" s="117"/>
      <c r="G7" s="117" t="s">
        <v>74</v>
      </c>
      <c r="H7" s="117"/>
      <c r="I7" s="167" t="s">
        <v>43</v>
      </c>
      <c r="J7" s="167"/>
      <c r="K7" s="167"/>
      <c r="L7" s="117"/>
      <c r="M7" s="117" t="s">
        <v>70</v>
      </c>
    </row>
    <row r="8" spans="1:20" ht="23.25" customHeight="1" x14ac:dyDescent="0.5">
      <c r="A8" s="31"/>
      <c r="B8" s="31"/>
      <c r="C8" s="31"/>
      <c r="D8" s="31"/>
      <c r="E8" s="38" t="s">
        <v>77</v>
      </c>
      <c r="F8" s="38"/>
      <c r="G8" s="38" t="s">
        <v>78</v>
      </c>
      <c r="H8" s="38"/>
      <c r="I8" s="38" t="s">
        <v>81</v>
      </c>
      <c r="J8" s="38"/>
      <c r="K8" s="38" t="s">
        <v>82</v>
      </c>
      <c r="L8" s="38"/>
      <c r="M8" s="38"/>
    </row>
    <row r="9" spans="1:20" x14ac:dyDescent="0.5">
      <c r="A9" s="33"/>
      <c r="B9" s="33"/>
      <c r="C9" s="33"/>
      <c r="D9" s="34" t="s">
        <v>4</v>
      </c>
      <c r="E9" s="104"/>
      <c r="F9" s="104"/>
      <c r="G9" s="104"/>
      <c r="H9" s="104"/>
      <c r="I9" s="104" t="s">
        <v>84</v>
      </c>
      <c r="J9" s="104"/>
      <c r="K9" s="104"/>
      <c r="L9" s="104"/>
      <c r="M9" s="104"/>
    </row>
    <row r="10" spans="1:20" x14ac:dyDescent="0.5">
      <c r="A10" s="31"/>
      <c r="B10" s="31"/>
      <c r="C10" s="31"/>
      <c r="D10" s="32"/>
      <c r="E10" s="147" t="s">
        <v>184</v>
      </c>
      <c r="F10" s="38"/>
      <c r="G10" s="147" t="s">
        <v>184</v>
      </c>
      <c r="H10" s="38"/>
      <c r="I10" s="147" t="s">
        <v>184</v>
      </c>
      <c r="J10" s="38"/>
      <c r="K10" s="147" t="s">
        <v>184</v>
      </c>
      <c r="L10" s="38"/>
      <c r="M10" s="147" t="s">
        <v>184</v>
      </c>
    </row>
    <row r="11" spans="1:20" ht="12.75" customHeight="1" x14ac:dyDescent="0.5">
      <c r="A11" s="31"/>
      <c r="B11" s="31"/>
      <c r="C11" s="31"/>
      <c r="D11" s="31"/>
      <c r="E11" s="38"/>
      <c r="F11" s="39"/>
      <c r="G11" s="39"/>
      <c r="H11" s="39"/>
      <c r="I11" s="38"/>
      <c r="J11" s="38"/>
      <c r="K11" s="38"/>
      <c r="L11" s="38"/>
      <c r="M11" s="38"/>
      <c r="T11" s="36"/>
    </row>
    <row r="12" spans="1:20" x14ac:dyDescent="0.5">
      <c r="A12" s="37" t="s">
        <v>176</v>
      </c>
      <c r="B12" s="31"/>
      <c r="C12" s="31"/>
      <c r="D12" s="31"/>
      <c r="E12" s="38">
        <v>300000</v>
      </c>
      <c r="F12" s="39"/>
      <c r="G12" s="89">
        <v>1092894</v>
      </c>
      <c r="H12" s="39"/>
      <c r="I12" s="38">
        <v>30000</v>
      </c>
      <c r="J12" s="38"/>
      <c r="K12" s="38">
        <v>210503</v>
      </c>
      <c r="L12" s="38"/>
      <c r="M12" s="38">
        <f>SUM(E12:K12)</f>
        <v>1633397</v>
      </c>
      <c r="T12" s="36"/>
    </row>
    <row r="13" spans="1:20" x14ac:dyDescent="0.5">
      <c r="A13" s="37" t="s">
        <v>177</v>
      </c>
      <c r="B13" s="37"/>
      <c r="C13" s="37"/>
      <c r="D13" s="31"/>
      <c r="E13" s="38"/>
      <c r="F13" s="39"/>
      <c r="G13" s="39"/>
      <c r="H13" s="39"/>
      <c r="I13" s="38"/>
      <c r="J13" s="38"/>
      <c r="K13" s="38"/>
      <c r="L13" s="38"/>
      <c r="M13" s="38"/>
      <c r="T13" s="36"/>
    </row>
    <row r="14" spans="1:20" x14ac:dyDescent="0.5">
      <c r="A14" s="31"/>
      <c r="B14" s="31" t="s">
        <v>178</v>
      </c>
      <c r="C14" s="31"/>
      <c r="D14" s="31"/>
      <c r="E14" s="39">
        <v>0</v>
      </c>
      <c r="F14" s="39"/>
      <c r="G14" s="39">
        <v>0</v>
      </c>
      <c r="H14" s="39"/>
      <c r="I14" s="39">
        <v>0</v>
      </c>
      <c r="J14" s="39"/>
      <c r="K14" s="39">
        <f>+'PL 3m'!I31</f>
        <v>161523</v>
      </c>
      <c r="L14" s="39"/>
      <c r="M14" s="39">
        <f>SUM(E14:K14)</f>
        <v>161523</v>
      </c>
      <c r="T14" s="36"/>
    </row>
    <row r="15" spans="1:20" x14ac:dyDescent="0.5">
      <c r="A15" s="31"/>
      <c r="B15" s="31" t="s">
        <v>179</v>
      </c>
      <c r="C15" s="31"/>
      <c r="D15" s="31"/>
      <c r="E15" s="39">
        <v>0</v>
      </c>
      <c r="F15" s="39"/>
      <c r="G15" s="39">
        <v>0</v>
      </c>
      <c r="H15" s="39"/>
      <c r="I15" s="39">
        <v>0</v>
      </c>
      <c r="J15" s="39"/>
      <c r="K15" s="39">
        <f>+'PL 3m'!K27</f>
        <v>0</v>
      </c>
      <c r="L15" s="39"/>
      <c r="M15" s="39">
        <f>SUM(E15:K15)</f>
        <v>0</v>
      </c>
      <c r="T15" s="36"/>
    </row>
    <row r="16" spans="1:20" x14ac:dyDescent="0.5">
      <c r="A16" s="31"/>
      <c r="B16" s="29" t="s">
        <v>180</v>
      </c>
      <c r="C16" s="29"/>
      <c r="D16" s="31"/>
      <c r="E16" s="151">
        <f>SUM(E14:E15)</f>
        <v>0</v>
      </c>
      <c r="F16" s="39"/>
      <c r="G16" s="151">
        <f>SUM(G14:G15)</f>
        <v>0</v>
      </c>
      <c r="H16" s="39"/>
      <c r="I16" s="151">
        <f>SUM(I14:I15)</f>
        <v>0</v>
      </c>
      <c r="J16" s="38"/>
      <c r="K16" s="151">
        <f>SUM(K14:K15)</f>
        <v>161523</v>
      </c>
      <c r="L16" s="38"/>
      <c r="M16" s="151">
        <f>SUM(M14:M15)</f>
        <v>161523</v>
      </c>
      <c r="T16" s="36"/>
    </row>
    <row r="17" spans="1:20" hidden="1" x14ac:dyDescent="0.5">
      <c r="A17" s="37" t="s">
        <v>86</v>
      </c>
      <c r="B17" s="29"/>
      <c r="C17" s="29"/>
      <c r="D17" s="31"/>
      <c r="E17" s="38"/>
      <c r="F17" s="39"/>
      <c r="G17" s="39"/>
      <c r="H17" s="39"/>
      <c r="I17" s="38"/>
      <c r="J17" s="38"/>
      <c r="K17" s="38"/>
      <c r="L17" s="38"/>
      <c r="M17" s="38"/>
      <c r="T17" s="36"/>
    </row>
    <row r="18" spans="1:20" hidden="1" x14ac:dyDescent="0.5">
      <c r="A18" s="31"/>
      <c r="B18" s="37" t="s">
        <v>87</v>
      </c>
      <c r="C18" s="37"/>
      <c r="D18" s="35"/>
      <c r="E18" s="38"/>
      <c r="F18" s="39"/>
      <c r="G18" s="39"/>
      <c r="H18" s="39"/>
      <c r="I18" s="38"/>
      <c r="J18" s="38"/>
      <c r="K18" s="38"/>
      <c r="L18" s="38"/>
      <c r="M18" s="38"/>
      <c r="T18" s="36"/>
    </row>
    <row r="19" spans="1:20" hidden="1" x14ac:dyDescent="0.5">
      <c r="A19" s="31"/>
      <c r="B19" s="37"/>
      <c r="C19" s="40" t="s">
        <v>88</v>
      </c>
      <c r="D19" s="35"/>
      <c r="E19" s="39">
        <v>0</v>
      </c>
      <c r="F19" s="39"/>
      <c r="G19" s="39"/>
      <c r="H19" s="39"/>
      <c r="I19" s="39">
        <v>0</v>
      </c>
      <c r="J19" s="39"/>
      <c r="K19" s="39">
        <v>0</v>
      </c>
      <c r="L19" s="39"/>
      <c r="M19" s="39">
        <f>SUM(E19:K19)</f>
        <v>0</v>
      </c>
      <c r="T19" s="36"/>
    </row>
    <row r="20" spans="1:20" hidden="1" x14ac:dyDescent="0.5">
      <c r="A20" s="31"/>
      <c r="B20" s="29"/>
      <c r="C20" s="41" t="s">
        <v>89</v>
      </c>
      <c r="D20" s="35">
        <v>25</v>
      </c>
      <c r="E20" s="39">
        <v>0</v>
      </c>
      <c r="F20" s="39"/>
      <c r="G20" s="39">
        <v>0</v>
      </c>
      <c r="H20" s="39"/>
      <c r="I20" s="39">
        <v>0</v>
      </c>
      <c r="J20" s="39"/>
      <c r="K20" s="39">
        <f>+-I20</f>
        <v>0</v>
      </c>
      <c r="L20" s="39"/>
      <c r="M20" s="39">
        <f>SUM(E20:K20)</f>
        <v>0</v>
      </c>
      <c r="T20" s="36"/>
    </row>
    <row r="21" spans="1:20" hidden="1" x14ac:dyDescent="0.5">
      <c r="A21" s="31"/>
      <c r="B21" s="29"/>
      <c r="C21" s="41" t="s">
        <v>90</v>
      </c>
      <c r="D21" s="35"/>
      <c r="E21" s="39">
        <v>0</v>
      </c>
      <c r="F21" s="39"/>
      <c r="G21" s="39">
        <v>0</v>
      </c>
      <c r="H21" s="39"/>
      <c r="I21" s="39">
        <v>0</v>
      </c>
      <c r="J21" s="39"/>
      <c r="K21" s="39"/>
      <c r="L21" s="39"/>
      <c r="M21" s="39">
        <f>SUM(E21:K21)</f>
        <v>0</v>
      </c>
      <c r="T21" s="36"/>
    </row>
    <row r="22" spans="1:20" hidden="1" x14ac:dyDescent="0.5">
      <c r="A22" s="31"/>
      <c r="B22" s="29"/>
      <c r="C22" s="42" t="s">
        <v>91</v>
      </c>
      <c r="D22" s="31"/>
      <c r="E22" s="151">
        <f>SUM(E19:E21)</f>
        <v>0</v>
      </c>
      <c r="F22" s="39"/>
      <c r="G22" s="151">
        <f>SUM(G19:G21)</f>
        <v>0</v>
      </c>
      <c r="H22" s="39"/>
      <c r="I22" s="151">
        <f>SUM(I19:I21)</f>
        <v>0</v>
      </c>
      <c r="J22" s="38"/>
      <c r="K22" s="151">
        <f>SUM(K19:K21)</f>
        <v>0</v>
      </c>
      <c r="L22" s="38"/>
      <c r="M22" s="151">
        <f>SUM(M19:M21)</f>
        <v>0</v>
      </c>
      <c r="T22" s="36"/>
    </row>
    <row r="23" spans="1:20" hidden="1" x14ac:dyDescent="0.5">
      <c r="A23" s="37" t="s">
        <v>92</v>
      </c>
      <c r="C23" s="37"/>
      <c r="D23" s="47"/>
      <c r="E23" s="38"/>
      <c r="F23" s="39"/>
      <c r="G23" s="38"/>
      <c r="H23" s="39"/>
      <c r="I23" s="38"/>
      <c r="J23" s="38"/>
      <c r="K23" s="38"/>
      <c r="L23" s="38"/>
      <c r="M23" s="38"/>
      <c r="T23" s="36"/>
    </row>
    <row r="24" spans="1:20" hidden="1" x14ac:dyDescent="0.5">
      <c r="B24" s="37" t="s">
        <v>93</v>
      </c>
      <c r="D24" s="47"/>
      <c r="E24" s="38"/>
      <c r="F24" s="39"/>
      <c r="G24" s="38"/>
      <c r="H24" s="39"/>
      <c r="I24" s="38"/>
      <c r="J24" s="38"/>
      <c r="K24" s="38"/>
      <c r="L24" s="38"/>
      <c r="M24" s="38"/>
      <c r="T24" s="36"/>
    </row>
    <row r="25" spans="1:20" hidden="1" x14ac:dyDescent="0.5">
      <c r="A25" s="31"/>
      <c r="B25" s="37"/>
      <c r="C25" s="31" t="s">
        <v>94</v>
      </c>
      <c r="D25" s="31"/>
      <c r="E25" s="38"/>
      <c r="F25" s="39"/>
      <c r="G25" s="38"/>
      <c r="H25" s="39"/>
      <c r="I25" s="38"/>
      <c r="J25" s="38"/>
      <c r="K25" s="38"/>
      <c r="L25" s="38"/>
      <c r="M25" s="38"/>
      <c r="T25" s="36"/>
    </row>
    <row r="26" spans="1:20" hidden="1" x14ac:dyDescent="0.5">
      <c r="A26" s="31"/>
      <c r="B26" s="37"/>
      <c r="C26" s="31" t="s">
        <v>95</v>
      </c>
      <c r="E26" s="119">
        <v>0</v>
      </c>
      <c r="F26" s="39"/>
      <c r="G26" s="119">
        <v>0</v>
      </c>
      <c r="H26" s="39"/>
      <c r="I26" s="119">
        <v>0</v>
      </c>
      <c r="J26" s="39"/>
      <c r="K26" s="119">
        <v>0</v>
      </c>
      <c r="L26" s="39"/>
      <c r="M26" s="119">
        <f>SUM(E26:K26)</f>
        <v>0</v>
      </c>
      <c r="T26" s="36"/>
    </row>
    <row r="27" spans="1:20" hidden="1" x14ac:dyDescent="0.5">
      <c r="A27" s="31"/>
      <c r="B27" s="37" t="s">
        <v>96</v>
      </c>
      <c r="C27" s="37"/>
      <c r="D27" s="47"/>
      <c r="E27" s="38"/>
      <c r="F27" s="39"/>
      <c r="G27" s="38"/>
      <c r="H27" s="39"/>
      <c r="I27" s="38"/>
      <c r="J27" s="38"/>
      <c r="K27" s="38"/>
      <c r="L27" s="38"/>
      <c r="M27" s="38"/>
      <c r="T27" s="36"/>
    </row>
    <row r="28" spans="1:20" hidden="1" x14ac:dyDescent="0.5">
      <c r="A28" s="31"/>
      <c r="B28" s="37"/>
      <c r="C28" s="37" t="s">
        <v>97</v>
      </c>
      <c r="D28" s="47"/>
      <c r="E28" s="38">
        <f>SUM(E26)</f>
        <v>0</v>
      </c>
      <c r="F28" s="39"/>
      <c r="G28" s="38">
        <f>SUM(G26)</f>
        <v>0</v>
      </c>
      <c r="H28" s="39"/>
      <c r="I28" s="38">
        <f>SUM(I26)</f>
        <v>0</v>
      </c>
      <c r="J28" s="38"/>
      <c r="K28" s="38">
        <f>SUM(K26)</f>
        <v>0</v>
      </c>
      <c r="L28" s="38"/>
      <c r="M28" s="38">
        <f>SUM(M26)</f>
        <v>0</v>
      </c>
      <c r="T28" s="36"/>
    </row>
    <row r="29" spans="1:20" hidden="1" x14ac:dyDescent="0.5">
      <c r="A29" s="31"/>
      <c r="B29" s="37" t="s">
        <v>98</v>
      </c>
      <c r="C29" s="42"/>
      <c r="D29" s="31"/>
      <c r="E29" s="151">
        <f>SUM(E22,E28)</f>
        <v>0</v>
      </c>
      <c r="F29" s="39"/>
      <c r="G29" s="151">
        <f>SUM(G22,G28)</f>
        <v>0</v>
      </c>
      <c r="H29" s="39"/>
      <c r="I29" s="151">
        <f>SUM(I22,I28)</f>
        <v>0</v>
      </c>
      <c r="J29" s="38"/>
      <c r="K29" s="151">
        <f>SUM(K22,K28)</f>
        <v>0</v>
      </c>
      <c r="L29" s="38"/>
      <c r="M29" s="151">
        <f>SUM(M22,M28)</f>
        <v>0</v>
      </c>
      <c r="T29" s="36"/>
    </row>
    <row r="30" spans="1:20" ht="24" thickBot="1" x14ac:dyDescent="0.55000000000000004">
      <c r="A30" s="37" t="s">
        <v>175</v>
      </c>
      <c r="B30" s="37"/>
      <c r="C30" s="37"/>
      <c r="D30" s="47"/>
      <c r="E30" s="120">
        <f>+E12+E16+E29</f>
        <v>300000</v>
      </c>
      <c r="F30" s="39"/>
      <c r="G30" s="120">
        <f>+G12+G16+G29</f>
        <v>1092894</v>
      </c>
      <c r="H30" s="39"/>
      <c r="I30" s="120">
        <f>+I12+I16+I29</f>
        <v>30000</v>
      </c>
      <c r="J30" s="38"/>
      <c r="K30" s="120">
        <f>+K12+K16+K29</f>
        <v>372026</v>
      </c>
      <c r="L30" s="38"/>
      <c r="M30" s="120">
        <f>+M12+M16+M29</f>
        <v>1794920</v>
      </c>
      <c r="N30" s="81"/>
      <c r="T30" s="36"/>
    </row>
    <row r="31" spans="1:20" ht="24" thickTop="1" x14ac:dyDescent="0.5">
      <c r="A31" s="37"/>
      <c r="B31" s="37"/>
      <c r="C31" s="37"/>
      <c r="D31" s="47"/>
      <c r="E31" s="38"/>
      <c r="F31" s="39"/>
      <c r="G31" s="38"/>
      <c r="H31" s="39"/>
      <c r="I31" s="38"/>
      <c r="J31" s="38"/>
      <c r="K31" s="38"/>
      <c r="L31" s="38"/>
      <c r="M31" s="38"/>
      <c r="N31" s="81"/>
      <c r="T31" s="36"/>
    </row>
    <row r="32" spans="1:20" x14ac:dyDescent="0.5">
      <c r="A32" s="37" t="s">
        <v>165</v>
      </c>
      <c r="B32" s="37"/>
      <c r="C32" s="37"/>
      <c r="D32" s="47"/>
      <c r="E32" s="38">
        <v>300000</v>
      </c>
      <c r="F32" s="39"/>
      <c r="G32" s="38">
        <v>1092894</v>
      </c>
      <c r="H32" s="39"/>
      <c r="I32" s="38">
        <v>30000</v>
      </c>
      <c r="J32" s="38"/>
      <c r="K32" s="38">
        <v>182066</v>
      </c>
      <c r="L32" s="38"/>
      <c r="M32" s="38">
        <f>SUM(E32:K32)</f>
        <v>1604960</v>
      </c>
      <c r="N32" s="81"/>
      <c r="T32" s="36"/>
    </row>
    <row r="33" spans="1:20" x14ac:dyDescent="0.5">
      <c r="A33" s="37" t="s">
        <v>177</v>
      </c>
      <c r="B33" s="37"/>
      <c r="C33" s="37"/>
      <c r="D33" s="31"/>
      <c r="E33" s="38"/>
      <c r="F33" s="39"/>
      <c r="G33" s="39"/>
      <c r="H33" s="39"/>
      <c r="I33" s="38"/>
      <c r="J33" s="38"/>
      <c r="K33" s="38"/>
      <c r="L33" s="38"/>
      <c r="M33" s="39"/>
      <c r="T33" s="36"/>
    </row>
    <row r="34" spans="1:20" x14ac:dyDescent="0.5">
      <c r="A34" s="31"/>
      <c r="B34" s="31" t="s">
        <v>178</v>
      </c>
      <c r="C34" s="31"/>
      <c r="D34" s="31"/>
      <c r="E34" s="39">
        <v>0</v>
      </c>
      <c r="F34" s="39"/>
      <c r="G34" s="39">
        <v>0</v>
      </c>
      <c r="H34" s="39"/>
      <c r="I34" s="39">
        <v>0</v>
      </c>
      <c r="J34" s="39"/>
      <c r="K34" s="121">
        <f>+'PL 3m'!K31</f>
        <v>62214</v>
      </c>
      <c r="L34" s="39"/>
      <c r="M34" s="39">
        <f>SUM(E34:K34)</f>
        <v>62214</v>
      </c>
      <c r="T34" s="36"/>
    </row>
    <row r="35" spans="1:20" x14ac:dyDescent="0.5">
      <c r="A35" s="31"/>
      <c r="B35" s="31" t="s">
        <v>179</v>
      </c>
      <c r="C35" s="31"/>
      <c r="D35" s="31"/>
      <c r="E35" s="39">
        <v>0</v>
      </c>
      <c r="F35" s="39"/>
      <c r="G35" s="39">
        <v>0</v>
      </c>
      <c r="H35" s="39"/>
      <c r="I35" s="39">
        <v>0</v>
      </c>
      <c r="J35" s="39"/>
      <c r="K35" s="39">
        <f>+'PL 3m'!I27</f>
        <v>0</v>
      </c>
      <c r="L35" s="39"/>
      <c r="M35" s="39">
        <f>SUM(E35:K35)</f>
        <v>0</v>
      </c>
      <c r="T35" s="36"/>
    </row>
    <row r="36" spans="1:20" x14ac:dyDescent="0.5">
      <c r="A36" s="31"/>
      <c r="B36" s="29" t="s">
        <v>180</v>
      </c>
      <c r="C36" s="29"/>
      <c r="D36" s="31"/>
      <c r="E36" s="151">
        <f>SUM(E34:E35)</f>
        <v>0</v>
      </c>
      <c r="F36" s="39"/>
      <c r="G36" s="151">
        <f>SUM(G34:G35)</f>
        <v>0</v>
      </c>
      <c r="H36" s="39"/>
      <c r="I36" s="151">
        <f>SUM(I34:I35)</f>
        <v>0</v>
      </c>
      <c r="J36" s="38"/>
      <c r="K36" s="151">
        <f>SUM(K34:K35)</f>
        <v>62214</v>
      </c>
      <c r="L36" s="38"/>
      <c r="M36" s="151">
        <f>SUM(M34:M35)</f>
        <v>62214</v>
      </c>
      <c r="N36" s="45"/>
      <c r="T36" s="36"/>
    </row>
    <row r="37" spans="1:20" hidden="1" x14ac:dyDescent="0.5">
      <c r="A37" s="37" t="s">
        <v>86</v>
      </c>
      <c r="B37" s="29"/>
      <c r="C37" s="29"/>
      <c r="D37" s="31"/>
      <c r="E37" s="38"/>
      <c r="F37" s="39"/>
      <c r="G37" s="39"/>
      <c r="H37" s="39"/>
      <c r="I37" s="38"/>
      <c r="J37" s="38"/>
      <c r="K37" s="38"/>
      <c r="L37" s="38"/>
      <c r="M37" s="38"/>
      <c r="T37" s="36"/>
    </row>
    <row r="38" spans="1:20" hidden="1" x14ac:dyDescent="0.5">
      <c r="A38" s="31"/>
      <c r="B38" s="37" t="s">
        <v>87</v>
      </c>
      <c r="C38" s="37"/>
      <c r="D38" s="35"/>
      <c r="E38" s="38"/>
      <c r="F38" s="39"/>
      <c r="G38" s="39"/>
      <c r="H38" s="39"/>
      <c r="I38" s="38"/>
      <c r="J38" s="38"/>
      <c r="K38" s="38"/>
      <c r="L38" s="38"/>
      <c r="M38" s="38"/>
      <c r="T38" s="36"/>
    </row>
    <row r="39" spans="1:20" hidden="1" x14ac:dyDescent="0.5">
      <c r="A39" s="31"/>
      <c r="B39" s="29"/>
      <c r="C39" s="41" t="s">
        <v>89</v>
      </c>
      <c r="D39" s="35"/>
      <c r="E39" s="39">
        <v>0</v>
      </c>
      <c r="F39" s="39"/>
      <c r="G39" s="39">
        <v>0</v>
      </c>
      <c r="H39" s="39"/>
      <c r="I39" s="39">
        <v>0</v>
      </c>
      <c r="J39" s="39"/>
      <c r="K39" s="39">
        <f>+-I39</f>
        <v>0</v>
      </c>
      <c r="L39" s="39"/>
      <c r="M39" s="39">
        <f>SUM(E39:K39)</f>
        <v>0</v>
      </c>
      <c r="T39" s="36"/>
    </row>
    <row r="40" spans="1:20" hidden="1" x14ac:dyDescent="0.5">
      <c r="A40" s="31"/>
      <c r="B40" s="29"/>
      <c r="C40" s="41" t="s">
        <v>90</v>
      </c>
      <c r="D40" s="35">
        <v>25</v>
      </c>
      <c r="E40" s="39">
        <v>0</v>
      </c>
      <c r="F40" s="39"/>
      <c r="G40" s="39">
        <v>0</v>
      </c>
      <c r="H40" s="39"/>
      <c r="I40" s="39">
        <v>0</v>
      </c>
      <c r="J40" s="39"/>
      <c r="K40" s="39">
        <v>0</v>
      </c>
      <c r="L40" s="39"/>
      <c r="M40" s="39">
        <f>SUM(E40:K40)</f>
        <v>0</v>
      </c>
      <c r="T40" s="36"/>
    </row>
    <row r="41" spans="1:20" hidden="1" x14ac:dyDescent="0.5">
      <c r="A41" s="31"/>
      <c r="B41" s="29"/>
      <c r="C41" s="42" t="s">
        <v>91</v>
      </c>
      <c r="D41" s="31"/>
      <c r="E41" s="151">
        <f>SUM(E39:E40)</f>
        <v>0</v>
      </c>
      <c r="F41" s="39"/>
      <c r="G41" s="151">
        <f>SUM(G39:G40)</f>
        <v>0</v>
      </c>
      <c r="H41" s="39"/>
      <c r="I41" s="151">
        <f>SUM(I39:I40)</f>
        <v>0</v>
      </c>
      <c r="J41" s="38"/>
      <c r="K41" s="151">
        <f>SUM(K39:K40)</f>
        <v>0</v>
      </c>
      <c r="L41" s="38"/>
      <c r="M41" s="151">
        <f>SUM(M39:M40)</f>
        <v>0</v>
      </c>
      <c r="T41" s="36"/>
    </row>
    <row r="42" spans="1:20" hidden="1" x14ac:dyDescent="0.5">
      <c r="A42" s="31"/>
      <c r="B42" s="37" t="s">
        <v>98</v>
      </c>
      <c r="C42" s="42"/>
      <c r="D42" s="31"/>
      <c r="E42" s="151">
        <f>SUM(E41)</f>
        <v>0</v>
      </c>
      <c r="F42" s="39"/>
      <c r="G42" s="151">
        <f>SUM(G41)</f>
        <v>0</v>
      </c>
      <c r="H42" s="39"/>
      <c r="I42" s="151">
        <f>SUM(I41)</f>
        <v>0</v>
      </c>
      <c r="J42" s="38"/>
      <c r="K42" s="151">
        <f>SUM(K41)</f>
        <v>0</v>
      </c>
      <c r="L42" s="38"/>
      <c r="M42" s="151">
        <f>SUM(M41)</f>
        <v>0</v>
      </c>
      <c r="T42" s="36"/>
    </row>
    <row r="43" spans="1:20" ht="24" thickBot="1" x14ac:dyDescent="0.55000000000000004">
      <c r="A43" s="37" t="s">
        <v>174</v>
      </c>
      <c r="B43" s="37"/>
      <c r="C43" s="42"/>
      <c r="D43" s="31"/>
      <c r="E43" s="120">
        <f>E32+E36+E42</f>
        <v>300000</v>
      </c>
      <c r="F43" s="39"/>
      <c r="G43" s="120">
        <f>G32+G36+G42</f>
        <v>1092894</v>
      </c>
      <c r="H43" s="39"/>
      <c r="I43" s="120">
        <f>I32+I36+I42</f>
        <v>30000</v>
      </c>
      <c r="J43" s="38"/>
      <c r="K43" s="120">
        <f>K32+K36+K42</f>
        <v>244280</v>
      </c>
      <c r="L43" s="38"/>
      <c r="M43" s="120">
        <f>M32+M36+M42</f>
        <v>1667174</v>
      </c>
      <c r="N43" s="81"/>
      <c r="T43" s="36"/>
    </row>
    <row r="44" spans="1:20" ht="24" thickTop="1" x14ac:dyDescent="0.5">
      <c r="A44" s="28"/>
      <c r="B44" s="37"/>
      <c r="C44" s="42"/>
      <c r="D44" s="31"/>
      <c r="E44" s="38"/>
      <c r="F44" s="39"/>
      <c r="G44" s="39"/>
      <c r="H44" s="39"/>
      <c r="I44" s="38"/>
      <c r="J44" s="38"/>
      <c r="K44" s="38"/>
      <c r="L44" s="38"/>
      <c r="M44" s="38"/>
      <c r="N44" s="81"/>
      <c r="T44" s="36"/>
    </row>
    <row r="68" ht="42.75" customHeight="1" x14ac:dyDescent="0.5"/>
  </sheetData>
  <sheetProtection formatCells="0" formatColumns="0" formatRows="0" insertColumns="0" insertRows="0" insertHyperlinks="0" deleteColumns="0" deleteRows="0" sort="0" autoFilter="0" pivotTables="0"/>
  <mergeCells count="5">
    <mergeCell ref="A1:M1"/>
    <mergeCell ref="A2:M2"/>
    <mergeCell ref="A3:M3"/>
    <mergeCell ref="A4:M4"/>
    <mergeCell ref="I7:K7"/>
  </mergeCells>
  <printOptions horizontalCentered="1"/>
  <pageMargins left="0.511811023622047" right="0.196850393700787" top="0.66929133858267698" bottom="0.27559055118110198" header="0.39370078740157499" footer="0.27559055118110198"/>
  <pageSetup paperSize="9" scale="71" firstPageNumber="6" orientation="portrait" useFirstPageNumber="1" r:id="rId1"/>
  <headerFooter alignWithMargins="0">
    <oddHeader>&amp;C&amp;P</oddHeader>
    <oddFooter>&amp;Lหมายเหตุประกอบงบการเงินเป็นส่วนหนึ่งของงบการเงินระหว่างกาลนี้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theme="1"/>
  </sheetPr>
  <dimension ref="A1:O280"/>
  <sheetViews>
    <sheetView tabSelected="1" view="pageBreakPreview" topLeftCell="A70" zoomScale="90" zoomScaleSheetLayoutView="90" workbookViewId="0">
      <selection activeCell="O85" sqref="O85"/>
    </sheetView>
  </sheetViews>
  <sheetFormatPr defaultColWidth="9.140625" defaultRowHeight="23.25" x14ac:dyDescent="0.5"/>
  <cols>
    <col min="1" max="1" width="2.7109375" style="2" customWidth="1"/>
    <col min="2" max="2" width="2.85546875" style="2" customWidth="1"/>
    <col min="3" max="3" width="2.5703125" style="2" customWidth="1"/>
    <col min="4" max="4" width="58.85546875" style="2" customWidth="1"/>
    <col min="5" max="5" width="9.7109375" style="2" bestFit="1" customWidth="1"/>
    <col min="6" max="6" width="15.5703125" style="7" customWidth="1"/>
    <col min="7" max="7" width="1.28515625" style="8" customWidth="1"/>
    <col min="8" max="8" width="15.5703125" style="7" customWidth="1"/>
    <col min="9" max="9" width="1.28515625" style="8" customWidth="1"/>
    <col min="10" max="10" width="15.5703125" style="7" customWidth="1"/>
    <col min="11" max="11" width="2" style="8" customWidth="1"/>
    <col min="12" max="12" width="15.5703125" style="7" customWidth="1"/>
    <col min="13" max="13" width="9.85546875" style="2" bestFit="1" customWidth="1"/>
    <col min="14" max="14" width="13.85546875" style="3" bestFit="1" customWidth="1"/>
    <col min="15" max="15" width="11.28515625" style="74" bestFit="1" customWidth="1"/>
    <col min="16" max="16384" width="9.140625" style="2"/>
  </cols>
  <sheetData>
    <row r="1" spans="1:13" x14ac:dyDescent="0.5">
      <c r="A1" s="156" t="s">
        <v>0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</row>
    <row r="2" spans="1:13" x14ac:dyDescent="0.5">
      <c r="A2" s="156" t="s">
        <v>99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</row>
    <row r="3" spans="1:13" x14ac:dyDescent="0.5">
      <c r="A3" s="168" t="str">
        <f>+'PL 3m'!A3:K3</f>
        <v>สำหรับงวดสามเดือน สิ้นสุดวันที่ 31 มีนาคม 2562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</row>
    <row r="4" spans="1:13" x14ac:dyDescent="0.5">
      <c r="A4" s="152"/>
      <c r="B4" s="153"/>
      <c r="C4" s="153"/>
      <c r="D4" s="153"/>
      <c r="E4" s="153"/>
      <c r="F4" s="38"/>
      <c r="G4" s="106"/>
      <c r="H4" s="38"/>
      <c r="I4" s="106"/>
      <c r="J4" s="115"/>
      <c r="K4" s="106"/>
      <c r="L4" s="115" t="s">
        <v>5</v>
      </c>
    </row>
    <row r="5" spans="1:13" x14ac:dyDescent="0.5">
      <c r="A5" s="152"/>
      <c r="B5" s="153"/>
      <c r="C5" s="153"/>
      <c r="D5" s="153"/>
      <c r="E5" s="153"/>
      <c r="F5" s="38"/>
      <c r="G5" s="106"/>
      <c r="H5" s="38"/>
      <c r="I5" s="106"/>
      <c r="J5" s="115"/>
      <c r="K5" s="106"/>
      <c r="L5" s="115" t="s">
        <v>7</v>
      </c>
    </row>
    <row r="6" spans="1:13" x14ac:dyDescent="0.5">
      <c r="A6" s="122"/>
      <c r="B6" s="122"/>
      <c r="C6" s="122"/>
      <c r="D6" s="122"/>
      <c r="E6" s="122"/>
      <c r="F6" s="170" t="s">
        <v>2</v>
      </c>
      <c r="G6" s="170"/>
      <c r="H6" s="170"/>
      <c r="I6" s="154"/>
      <c r="J6" s="170" t="s">
        <v>3</v>
      </c>
      <c r="K6" s="170"/>
      <c r="L6" s="170"/>
    </row>
    <row r="7" spans="1:13" x14ac:dyDescent="0.5">
      <c r="A7" s="56"/>
      <c r="B7" s="123"/>
      <c r="C7" s="123"/>
      <c r="D7" s="123"/>
      <c r="E7" s="77" t="s">
        <v>4</v>
      </c>
      <c r="F7" s="124" t="s">
        <v>171</v>
      </c>
      <c r="G7" s="105"/>
      <c r="H7" s="124" t="s">
        <v>172</v>
      </c>
      <c r="I7" s="105"/>
      <c r="J7" s="124" t="s">
        <v>171</v>
      </c>
      <c r="K7" s="105"/>
      <c r="L7" s="124" t="s">
        <v>172</v>
      </c>
    </row>
    <row r="8" spans="1:13" x14ac:dyDescent="0.5">
      <c r="A8" s="12"/>
      <c r="B8" s="57"/>
      <c r="C8" s="57"/>
      <c r="D8" s="57"/>
      <c r="E8" s="78"/>
      <c r="F8" s="147" t="s">
        <v>184</v>
      </c>
      <c r="G8" s="106"/>
      <c r="H8" s="147" t="s">
        <v>184</v>
      </c>
      <c r="I8" s="106"/>
      <c r="J8" s="147" t="s">
        <v>184</v>
      </c>
      <c r="K8" s="106"/>
      <c r="L8" s="147" t="s">
        <v>184</v>
      </c>
    </row>
    <row r="9" spans="1:13" ht="12" customHeight="1" x14ac:dyDescent="0.5">
      <c r="B9" s="1"/>
      <c r="C9" s="1"/>
      <c r="D9" s="1"/>
      <c r="E9" s="1"/>
      <c r="F9" s="143"/>
      <c r="G9" s="91"/>
      <c r="H9" s="143"/>
      <c r="I9" s="91"/>
      <c r="J9" s="143"/>
      <c r="K9" s="91"/>
      <c r="L9" s="143"/>
    </row>
    <row r="10" spans="1:13" x14ac:dyDescent="0.5">
      <c r="A10" s="26" t="s">
        <v>100</v>
      </c>
      <c r="D10" s="1"/>
      <c r="E10" s="1"/>
      <c r="F10" s="144"/>
      <c r="G10" s="125"/>
      <c r="H10" s="144"/>
      <c r="I10" s="125"/>
      <c r="J10" s="144"/>
      <c r="K10" s="126"/>
      <c r="L10" s="144"/>
    </row>
    <row r="11" spans="1:13" x14ac:dyDescent="0.5">
      <c r="B11" s="2" t="s">
        <v>101</v>
      </c>
      <c r="F11" s="7">
        <f>'PL 3m'!E21</f>
        <v>220983</v>
      </c>
      <c r="G11" s="7"/>
      <c r="H11" s="7">
        <f>+'PL 3m'!G21</f>
        <v>86902</v>
      </c>
      <c r="I11" s="7"/>
      <c r="J11" s="7">
        <f>'PL 3m'!I21</f>
        <v>202027</v>
      </c>
      <c r="K11" s="7"/>
      <c r="L11" s="7">
        <f>+'PL 3m'!K21</f>
        <v>77825</v>
      </c>
    </row>
    <row r="12" spans="1:13" x14ac:dyDescent="0.5">
      <c r="B12" s="2" t="s">
        <v>102</v>
      </c>
      <c r="G12" s="7"/>
      <c r="I12" s="7"/>
    </row>
    <row r="13" spans="1:13" x14ac:dyDescent="0.5">
      <c r="C13" s="2" t="s">
        <v>103</v>
      </c>
      <c r="F13" s="7">
        <v>18</v>
      </c>
      <c r="G13" s="7"/>
      <c r="H13" s="7">
        <v>113</v>
      </c>
      <c r="I13" s="7"/>
      <c r="J13" s="7">
        <v>0</v>
      </c>
      <c r="L13" s="7">
        <f>+[1]CF!$J$13</f>
        <v>0</v>
      </c>
      <c r="M13" s="8"/>
    </row>
    <row r="14" spans="1:13" x14ac:dyDescent="0.5">
      <c r="C14" s="2" t="s">
        <v>128</v>
      </c>
      <c r="F14" s="7">
        <v>264</v>
      </c>
      <c r="G14" s="7"/>
      <c r="H14" s="7">
        <v>335</v>
      </c>
      <c r="I14" s="7"/>
      <c r="J14" s="7">
        <v>229</v>
      </c>
      <c r="L14" s="7">
        <f>+[1]CF!$J$14</f>
        <v>428</v>
      </c>
      <c r="M14" s="8"/>
    </row>
    <row r="15" spans="1:13" x14ac:dyDescent="0.5">
      <c r="C15" s="2" t="s">
        <v>191</v>
      </c>
      <c r="F15" s="7">
        <v>31</v>
      </c>
      <c r="G15" s="7"/>
      <c r="H15" s="7">
        <v>0</v>
      </c>
      <c r="I15" s="7"/>
      <c r="J15" s="7">
        <v>7</v>
      </c>
      <c r="L15" s="7">
        <v>0</v>
      </c>
    </row>
    <row r="16" spans="1:13" x14ac:dyDescent="0.5">
      <c r="C16" s="2" t="s">
        <v>104</v>
      </c>
      <c r="F16" s="7">
        <v>20926</v>
      </c>
      <c r="G16" s="7"/>
      <c r="H16" s="7">
        <v>17957</v>
      </c>
      <c r="I16" s="7"/>
      <c r="J16" s="7">
        <v>16614</v>
      </c>
      <c r="L16" s="7">
        <f>+[1]CF!$J$16</f>
        <v>14319</v>
      </c>
    </row>
    <row r="17" spans="2:15" x14ac:dyDescent="0.5">
      <c r="C17" s="2" t="s">
        <v>105</v>
      </c>
      <c r="F17" s="7">
        <v>552</v>
      </c>
      <c r="G17" s="7"/>
      <c r="H17" s="7">
        <v>499</v>
      </c>
      <c r="I17" s="7"/>
      <c r="J17" s="7">
        <v>343</v>
      </c>
      <c r="L17" s="7">
        <f>+[1]CF!$J$18</f>
        <v>290</v>
      </c>
    </row>
    <row r="18" spans="2:15" x14ac:dyDescent="0.5">
      <c r="C18" s="2" t="s">
        <v>188</v>
      </c>
      <c r="F18" s="7">
        <v>-98738</v>
      </c>
      <c r="G18" s="7"/>
      <c r="H18" s="7">
        <v>0</v>
      </c>
      <c r="I18" s="7"/>
      <c r="J18" s="7">
        <v>-98738</v>
      </c>
      <c r="L18" s="7">
        <v>0</v>
      </c>
    </row>
    <row r="19" spans="2:15" x14ac:dyDescent="0.5">
      <c r="C19" s="2" t="s">
        <v>185</v>
      </c>
      <c r="F19" s="7">
        <v>0</v>
      </c>
      <c r="G19" s="7"/>
      <c r="H19" s="7">
        <v>12</v>
      </c>
      <c r="I19" s="7"/>
      <c r="J19" s="7">
        <v>0</v>
      </c>
      <c r="L19" s="7">
        <f>+[1]CF!$J$19</f>
        <v>12</v>
      </c>
    </row>
    <row r="20" spans="2:15" x14ac:dyDescent="0.5">
      <c r="C20" s="2" t="s">
        <v>106</v>
      </c>
      <c r="F20" s="7">
        <v>0</v>
      </c>
      <c r="G20" s="7"/>
      <c r="H20" s="7">
        <v>1929</v>
      </c>
      <c r="I20" s="7"/>
      <c r="J20" s="7">
        <v>0</v>
      </c>
      <c r="L20" s="7">
        <f>+[1]CF!$J$20+[1]CF!$J$17</f>
        <v>496</v>
      </c>
    </row>
    <row r="21" spans="2:15" hidden="1" x14ac:dyDescent="0.5">
      <c r="C21" s="2" t="s">
        <v>155</v>
      </c>
      <c r="F21" s="7">
        <v>0</v>
      </c>
      <c r="G21" s="7"/>
      <c r="H21" s="7">
        <v>0</v>
      </c>
      <c r="I21" s="7"/>
      <c r="J21" s="7">
        <v>0</v>
      </c>
      <c r="K21" s="7"/>
      <c r="L21" s="7">
        <v>0</v>
      </c>
    </row>
    <row r="22" spans="2:15" x14ac:dyDescent="0.5">
      <c r="C22" s="2" t="s">
        <v>156</v>
      </c>
      <c r="F22" s="7">
        <v>0</v>
      </c>
      <c r="G22" s="7"/>
      <c r="H22" s="7">
        <v>-4945</v>
      </c>
      <c r="I22" s="7"/>
      <c r="J22" s="7">
        <v>0</v>
      </c>
      <c r="L22" s="7">
        <f>+[1]CF!$J$21</f>
        <v>-2993</v>
      </c>
    </row>
    <row r="23" spans="2:15" x14ac:dyDescent="0.5">
      <c r="C23" s="2" t="s">
        <v>140</v>
      </c>
      <c r="F23" s="7">
        <v>0</v>
      </c>
      <c r="G23" s="7"/>
      <c r="H23" s="7">
        <v>56</v>
      </c>
      <c r="I23" s="7"/>
      <c r="J23" s="7">
        <v>0</v>
      </c>
      <c r="L23" s="7">
        <v>0</v>
      </c>
    </row>
    <row r="24" spans="2:15" hidden="1" x14ac:dyDescent="0.5">
      <c r="C24" s="2" t="s">
        <v>106</v>
      </c>
      <c r="F24" s="7">
        <v>0</v>
      </c>
      <c r="G24" s="7"/>
      <c r="I24" s="7"/>
      <c r="J24" s="7">
        <v>0</v>
      </c>
      <c r="K24" s="7"/>
      <c r="L24" s="7">
        <v>0</v>
      </c>
    </row>
    <row r="25" spans="2:15" x14ac:dyDescent="0.5">
      <c r="C25" s="2" t="s">
        <v>138</v>
      </c>
      <c r="F25" s="7">
        <v>0</v>
      </c>
      <c r="G25" s="7"/>
      <c r="H25" s="7">
        <v>-903</v>
      </c>
      <c r="I25" s="7"/>
      <c r="J25" s="7">
        <v>0</v>
      </c>
      <c r="K25" s="7"/>
      <c r="L25" s="7">
        <f>+[1]CF!$J$23</f>
        <v>-888</v>
      </c>
    </row>
    <row r="26" spans="2:15" x14ac:dyDescent="0.5">
      <c r="C26" s="2" t="s">
        <v>107</v>
      </c>
      <c r="F26" s="7">
        <v>0</v>
      </c>
      <c r="G26" s="7"/>
      <c r="H26" s="7">
        <v>-271</v>
      </c>
      <c r="I26" s="7"/>
      <c r="J26" s="7">
        <v>0</v>
      </c>
      <c r="K26" s="7"/>
      <c r="L26" s="7">
        <f>+[1]CF!$J$24</f>
        <v>-212</v>
      </c>
    </row>
    <row r="27" spans="2:15" hidden="1" x14ac:dyDescent="0.5">
      <c r="C27" s="2" t="s">
        <v>158</v>
      </c>
      <c r="F27" s="7">
        <v>0</v>
      </c>
      <c r="G27" s="7"/>
      <c r="H27" s="7">
        <v>0</v>
      </c>
      <c r="I27" s="7"/>
      <c r="J27" s="7">
        <v>0</v>
      </c>
      <c r="K27" s="7"/>
      <c r="L27" s="7">
        <v>0</v>
      </c>
    </row>
    <row r="28" spans="2:15" x14ac:dyDescent="0.5">
      <c r="C28" s="2" t="s">
        <v>141</v>
      </c>
      <c r="F28" s="7">
        <v>1471</v>
      </c>
      <c r="G28" s="7"/>
      <c r="H28" s="7">
        <v>1242</v>
      </c>
      <c r="I28" s="7"/>
      <c r="J28" s="7">
        <v>1404</v>
      </c>
      <c r="L28" s="7">
        <f>+[1]CF!$J$25</f>
        <v>1137</v>
      </c>
    </row>
    <row r="29" spans="2:15" x14ac:dyDescent="0.5">
      <c r="C29" s="2" t="s">
        <v>108</v>
      </c>
      <c r="F29" s="9">
        <v>-1842</v>
      </c>
      <c r="G29" s="9"/>
      <c r="H29" s="9">
        <v>-782</v>
      </c>
      <c r="I29" s="9"/>
      <c r="J29" s="9">
        <v>-2015</v>
      </c>
      <c r="K29" s="127"/>
      <c r="L29" s="9">
        <f>+[1]CF!$J$26</f>
        <v>-1471</v>
      </c>
      <c r="M29" s="8"/>
    </row>
    <row r="30" spans="2:15" x14ac:dyDescent="0.5">
      <c r="C30" s="2" t="s">
        <v>109</v>
      </c>
      <c r="F30" s="9">
        <v>2553</v>
      </c>
      <c r="G30" s="9"/>
      <c r="H30" s="9">
        <v>86</v>
      </c>
      <c r="I30" s="9"/>
      <c r="J30" s="9">
        <v>1605</v>
      </c>
      <c r="K30" s="127"/>
      <c r="L30" s="9">
        <v>0</v>
      </c>
      <c r="M30" s="8"/>
    </row>
    <row r="31" spans="2:15" x14ac:dyDescent="0.5">
      <c r="C31" s="2" t="s">
        <v>139</v>
      </c>
      <c r="F31" s="94">
        <v>60</v>
      </c>
      <c r="G31" s="7"/>
      <c r="H31" s="94">
        <v>215</v>
      </c>
      <c r="I31" s="7"/>
      <c r="J31" s="94">
        <v>0</v>
      </c>
      <c r="L31" s="94">
        <v>0</v>
      </c>
      <c r="O31" s="128"/>
    </row>
    <row r="32" spans="2:15" x14ac:dyDescent="0.5">
      <c r="B32" s="2" t="s">
        <v>110</v>
      </c>
      <c r="F32" s="7">
        <f>SUM(F11:F31)</f>
        <v>146278</v>
      </c>
      <c r="G32" s="7"/>
      <c r="H32" s="7">
        <f>SUM(H11:H31)</f>
        <v>102445</v>
      </c>
      <c r="I32" s="7"/>
      <c r="J32" s="7">
        <f>SUM(J11:J31)</f>
        <v>121476</v>
      </c>
      <c r="L32" s="7">
        <f>SUM(L11:L31)</f>
        <v>88943</v>
      </c>
    </row>
    <row r="33" spans="1:15" x14ac:dyDescent="0.5">
      <c r="B33" s="2" t="s">
        <v>111</v>
      </c>
      <c r="F33" s="9"/>
      <c r="G33" s="9"/>
      <c r="H33" s="9"/>
      <c r="I33" s="9"/>
      <c r="J33" s="9"/>
      <c r="L33" s="9"/>
    </row>
    <row r="34" spans="1:15" x14ac:dyDescent="0.5">
      <c r="C34" s="2" t="s">
        <v>112</v>
      </c>
      <c r="F34" s="9">
        <v>0</v>
      </c>
      <c r="G34" s="9"/>
      <c r="H34" s="9">
        <v>-404000</v>
      </c>
      <c r="I34" s="9"/>
      <c r="J34" s="9">
        <v>0</v>
      </c>
      <c r="L34" s="9">
        <f>+[1]CF!$J$31</f>
        <v>-390000</v>
      </c>
    </row>
    <row r="35" spans="1:15" ht="21" customHeight="1" x14ac:dyDescent="0.5">
      <c r="C35" s="2" t="s">
        <v>113</v>
      </c>
      <c r="F35" s="9">
        <v>0</v>
      </c>
      <c r="G35" s="9"/>
      <c r="H35" s="9">
        <v>316684</v>
      </c>
      <c r="I35" s="9"/>
      <c r="J35" s="9">
        <v>0</v>
      </c>
      <c r="L35" s="9">
        <f>+[1]CF!$J$32</f>
        <v>310685</v>
      </c>
    </row>
    <row r="36" spans="1:15" x14ac:dyDescent="0.5">
      <c r="C36" s="2" t="s">
        <v>129</v>
      </c>
      <c r="F36" s="7">
        <v>-96975</v>
      </c>
      <c r="G36" s="7"/>
      <c r="H36" s="7">
        <v>-40530</v>
      </c>
      <c r="I36" s="7"/>
      <c r="J36" s="7">
        <v>-89797</v>
      </c>
      <c r="L36" s="7">
        <f>+[1]CF!$J$33</f>
        <v>-43754</v>
      </c>
      <c r="M36" s="8"/>
    </row>
    <row r="37" spans="1:15" x14ac:dyDescent="0.5">
      <c r="C37" s="2" t="s">
        <v>12</v>
      </c>
      <c r="F37" s="7">
        <v>2627</v>
      </c>
      <c r="G37" s="7"/>
      <c r="H37" s="7">
        <v>-546</v>
      </c>
      <c r="I37" s="7"/>
      <c r="J37" s="7">
        <v>2787</v>
      </c>
      <c r="L37" s="7">
        <f>+[1]CF!$J$34</f>
        <v>-780</v>
      </c>
    </row>
    <row r="38" spans="1:15" x14ac:dyDescent="0.5">
      <c r="C38" s="2" t="s">
        <v>14</v>
      </c>
      <c r="F38" s="7">
        <v>257</v>
      </c>
      <c r="G38" s="7"/>
      <c r="H38" s="7">
        <v>96</v>
      </c>
      <c r="I38" s="7"/>
      <c r="J38" s="7">
        <v>148</v>
      </c>
      <c r="L38" s="7">
        <f>+[1]CF!$J$35</f>
        <v>88</v>
      </c>
    </row>
    <row r="39" spans="1:15" x14ac:dyDescent="0.5">
      <c r="C39" s="2" t="s">
        <v>131</v>
      </c>
      <c r="F39" s="7">
        <v>976</v>
      </c>
      <c r="G39" s="7"/>
      <c r="H39" s="7">
        <v>-1339</v>
      </c>
      <c r="I39" s="7"/>
      <c r="J39" s="7">
        <v>1184</v>
      </c>
      <c r="L39" s="7">
        <f>+[1]CF!$J$36</f>
        <v>-1231</v>
      </c>
    </row>
    <row r="40" spans="1:15" x14ac:dyDescent="0.5">
      <c r="B40" s="2" t="s">
        <v>114</v>
      </c>
      <c r="F40" s="9"/>
      <c r="G40" s="9"/>
      <c r="H40" s="9"/>
      <c r="I40" s="9"/>
      <c r="J40" s="9"/>
      <c r="L40" s="9"/>
    </row>
    <row r="41" spans="1:15" x14ac:dyDescent="0.5">
      <c r="C41" s="2" t="s">
        <v>133</v>
      </c>
      <c r="D41" s="12"/>
      <c r="E41" s="12"/>
      <c r="F41" s="9">
        <v>-10949</v>
      </c>
      <c r="G41" s="9"/>
      <c r="H41" s="9">
        <v>-20970</v>
      </c>
      <c r="I41" s="9"/>
      <c r="J41" s="9">
        <v>1315</v>
      </c>
      <c r="K41" s="127"/>
      <c r="L41" s="9">
        <f>+[1]CF!$J$38</f>
        <v>-14290</v>
      </c>
      <c r="O41" s="128"/>
    </row>
    <row r="42" spans="1:15" x14ac:dyDescent="0.5">
      <c r="C42" s="2" t="s">
        <v>137</v>
      </c>
      <c r="F42" s="94">
        <v>15</v>
      </c>
      <c r="G42" s="9"/>
      <c r="H42" s="94">
        <v>418</v>
      </c>
      <c r="I42" s="9"/>
      <c r="J42" s="94">
        <v>14</v>
      </c>
      <c r="L42" s="94">
        <f>+[1]CF!$J$39</f>
        <v>417</v>
      </c>
      <c r="O42" s="128"/>
    </row>
    <row r="43" spans="1:15" x14ac:dyDescent="0.5">
      <c r="B43" s="12" t="s">
        <v>115</v>
      </c>
      <c r="F43" s="7">
        <f>SUM(F32:F42)</f>
        <v>42229</v>
      </c>
      <c r="G43" s="9"/>
      <c r="H43" s="7">
        <f>SUM(H32:H42)</f>
        <v>-47742</v>
      </c>
      <c r="I43" s="9"/>
      <c r="J43" s="7">
        <f>SUM(J32:J42)</f>
        <v>37127</v>
      </c>
      <c r="L43" s="7">
        <f>SUM(L32:L42)</f>
        <v>-49922</v>
      </c>
    </row>
    <row r="44" spans="1:15" x14ac:dyDescent="0.5">
      <c r="C44" s="129" t="s">
        <v>116</v>
      </c>
      <c r="E44" s="3"/>
      <c r="F44" s="7">
        <v>413</v>
      </c>
      <c r="G44" s="9"/>
      <c r="H44" s="7">
        <v>722</v>
      </c>
      <c r="I44" s="9"/>
      <c r="J44" s="7">
        <v>413</v>
      </c>
      <c r="L44" s="7">
        <f>+[1]CF!$J$42</f>
        <v>722</v>
      </c>
      <c r="M44" s="8"/>
    </row>
    <row r="45" spans="1:15" x14ac:dyDescent="0.5">
      <c r="C45" s="129" t="s">
        <v>154</v>
      </c>
      <c r="F45" s="9">
        <v>-6258</v>
      </c>
      <c r="G45" s="9"/>
      <c r="H45" s="9">
        <v>-4005</v>
      </c>
      <c r="I45" s="9"/>
      <c r="J45" s="9">
        <v>-5198</v>
      </c>
      <c r="K45" s="127"/>
      <c r="L45" s="9">
        <f>+[1]CF!$J$43</f>
        <v>-3074</v>
      </c>
      <c r="M45" s="8"/>
    </row>
    <row r="46" spans="1:15" x14ac:dyDescent="0.5">
      <c r="C46" s="129" t="s">
        <v>160</v>
      </c>
      <c r="F46" s="94">
        <v>0</v>
      </c>
      <c r="G46" s="9"/>
      <c r="H46" s="94">
        <v>2277</v>
      </c>
      <c r="I46" s="9"/>
      <c r="J46" s="94">
        <v>0</v>
      </c>
      <c r="L46" s="94">
        <v>0</v>
      </c>
      <c r="M46" s="8"/>
    </row>
    <row r="47" spans="1:15" s="130" customFormat="1" x14ac:dyDescent="0.5">
      <c r="A47" s="130" t="s">
        <v>117</v>
      </c>
      <c r="B47" s="131"/>
      <c r="F47" s="95">
        <f>SUM(F43:F46)</f>
        <v>36384</v>
      </c>
      <c r="G47" s="6"/>
      <c r="H47" s="95">
        <f>SUM(H43:H46)</f>
        <v>-48748</v>
      </c>
      <c r="I47" s="6"/>
      <c r="J47" s="95">
        <f>SUM(J43:J46)</f>
        <v>32342</v>
      </c>
      <c r="K47" s="132"/>
      <c r="L47" s="95">
        <f>SUM(L43:L46)</f>
        <v>-52274</v>
      </c>
      <c r="N47" s="53"/>
      <c r="O47" s="133"/>
    </row>
    <row r="48" spans="1:15" x14ac:dyDescent="0.5">
      <c r="A48" s="14" t="s">
        <v>118</v>
      </c>
      <c r="B48" s="12"/>
      <c r="C48" s="12"/>
      <c r="D48" s="12"/>
      <c r="E48" s="12"/>
      <c r="F48" s="9"/>
      <c r="G48" s="9"/>
      <c r="H48" s="9"/>
      <c r="I48" s="9"/>
      <c r="J48" s="9"/>
      <c r="K48" s="127"/>
      <c r="L48" s="9"/>
    </row>
    <row r="49" spans="1:13" x14ac:dyDescent="0.5">
      <c r="B49" s="2" t="s">
        <v>147</v>
      </c>
      <c r="E49" s="1"/>
      <c r="F49" s="7">
        <v>250000</v>
      </c>
      <c r="G49" s="7"/>
      <c r="H49" s="7">
        <v>100000</v>
      </c>
      <c r="I49" s="7"/>
      <c r="J49" s="7">
        <v>250000</v>
      </c>
      <c r="L49" s="7">
        <f>+[1]CF!$J$48</f>
        <v>100000</v>
      </c>
    </row>
    <row r="50" spans="1:13" x14ac:dyDescent="0.5">
      <c r="A50" s="14"/>
      <c r="B50" s="134" t="s">
        <v>146</v>
      </c>
      <c r="C50" s="12"/>
      <c r="D50" s="12"/>
      <c r="E50" s="12"/>
      <c r="F50" s="7">
        <v>-300000</v>
      </c>
      <c r="G50" s="9"/>
      <c r="H50" s="7">
        <v>0</v>
      </c>
      <c r="I50" s="9"/>
      <c r="J50" s="7">
        <v>-300000</v>
      </c>
      <c r="K50" s="127"/>
      <c r="L50" s="7">
        <f>+[1]CF!$J$47</f>
        <v>0</v>
      </c>
    </row>
    <row r="51" spans="1:13" hidden="1" x14ac:dyDescent="0.5">
      <c r="B51" s="134" t="s">
        <v>120</v>
      </c>
      <c r="E51" s="1"/>
      <c r="F51" s="7">
        <v>0</v>
      </c>
      <c r="G51" s="7"/>
      <c r="H51" s="7">
        <v>0</v>
      </c>
      <c r="I51" s="7"/>
      <c r="J51" s="7">
        <v>0</v>
      </c>
      <c r="L51" s="7">
        <v>0</v>
      </c>
    </row>
    <row r="52" spans="1:13" x14ac:dyDescent="0.5">
      <c r="B52" s="134" t="s">
        <v>148</v>
      </c>
      <c r="E52" s="1"/>
      <c r="F52" s="7">
        <v>0</v>
      </c>
      <c r="G52" s="7"/>
      <c r="H52" s="7">
        <v>0</v>
      </c>
      <c r="I52" s="7"/>
      <c r="J52" s="7">
        <v>0</v>
      </c>
      <c r="L52" s="7">
        <f>+[1]CF!$J$52</f>
        <v>80000</v>
      </c>
    </row>
    <row r="53" spans="1:13" x14ac:dyDescent="0.5">
      <c r="A53" s="14"/>
      <c r="B53" s="134" t="s">
        <v>189</v>
      </c>
      <c r="C53" s="12"/>
      <c r="D53" s="12"/>
      <c r="E53" s="12"/>
      <c r="F53" s="7">
        <v>182764</v>
      </c>
      <c r="G53" s="9"/>
      <c r="H53" s="7">
        <v>0</v>
      </c>
      <c r="I53" s="9"/>
      <c r="J53" s="7">
        <v>182764</v>
      </c>
      <c r="K53" s="127"/>
      <c r="L53" s="7">
        <v>0</v>
      </c>
    </row>
    <row r="54" spans="1:13" x14ac:dyDescent="0.5">
      <c r="A54" s="14"/>
      <c r="B54" s="134" t="s">
        <v>119</v>
      </c>
      <c r="C54" s="12"/>
      <c r="D54" s="12"/>
      <c r="E54" s="12"/>
      <c r="F54" s="7">
        <v>1875</v>
      </c>
      <c r="G54" s="9"/>
      <c r="H54" s="9">
        <v>2700</v>
      </c>
      <c r="I54" s="9"/>
      <c r="J54" s="7">
        <v>0</v>
      </c>
      <c r="K54" s="127"/>
      <c r="L54" s="7">
        <v>0</v>
      </c>
    </row>
    <row r="55" spans="1:13" x14ac:dyDescent="0.5">
      <c r="B55" s="2" t="s">
        <v>142</v>
      </c>
      <c r="E55" s="1"/>
      <c r="F55" s="7">
        <v>-60845</v>
      </c>
      <c r="G55" s="7"/>
      <c r="H55" s="7">
        <v>-16809</v>
      </c>
      <c r="I55" s="7"/>
      <c r="J55" s="7">
        <v>-58603</v>
      </c>
      <c r="L55" s="7">
        <f>+[1]CF!$J$53</f>
        <v>-12779</v>
      </c>
    </row>
    <row r="56" spans="1:13" x14ac:dyDescent="0.5">
      <c r="B56" s="2" t="s">
        <v>143</v>
      </c>
      <c r="F56" s="9">
        <v>0</v>
      </c>
      <c r="G56" s="9"/>
      <c r="H56" s="9">
        <v>5</v>
      </c>
      <c r="I56" s="9"/>
      <c r="J56" s="9">
        <v>0</v>
      </c>
      <c r="K56" s="127"/>
      <c r="L56" s="9">
        <f>+[1]CF!$J$54</f>
        <v>5</v>
      </c>
    </row>
    <row r="57" spans="1:13" x14ac:dyDescent="0.5">
      <c r="B57" s="2" t="s">
        <v>144</v>
      </c>
      <c r="E57" s="1"/>
      <c r="F57" s="7">
        <v>-144</v>
      </c>
      <c r="G57" s="7"/>
      <c r="H57" s="7">
        <v>-3903</v>
      </c>
      <c r="I57" s="7"/>
      <c r="J57" s="7">
        <v>-144</v>
      </c>
      <c r="L57" s="7">
        <f>+[1]CF!$J$55</f>
        <v>-3903</v>
      </c>
    </row>
    <row r="58" spans="1:13" x14ac:dyDescent="0.5">
      <c r="B58" s="129" t="s">
        <v>149</v>
      </c>
      <c r="E58" s="1"/>
      <c r="F58" s="7">
        <v>2213</v>
      </c>
      <c r="G58" s="7"/>
      <c r="H58" s="7">
        <v>1224</v>
      </c>
      <c r="I58" s="7"/>
      <c r="J58" s="7">
        <v>2423</v>
      </c>
      <c r="L58" s="7">
        <f>+[1]CF!$J$56</f>
        <v>1928</v>
      </c>
      <c r="M58" s="8"/>
    </row>
    <row r="59" spans="1:13" hidden="1" x14ac:dyDescent="0.5">
      <c r="B59" s="2" t="s">
        <v>121</v>
      </c>
      <c r="E59" s="1"/>
      <c r="F59" s="7">
        <v>0</v>
      </c>
      <c r="G59" s="7"/>
      <c r="H59" s="7">
        <v>0</v>
      </c>
      <c r="I59" s="7"/>
      <c r="J59" s="7">
        <v>0</v>
      </c>
      <c r="L59" s="7">
        <v>0</v>
      </c>
    </row>
    <row r="60" spans="1:13" x14ac:dyDescent="0.5">
      <c r="A60" s="14" t="s">
        <v>122</v>
      </c>
      <c r="B60" s="12"/>
      <c r="C60" s="135"/>
      <c r="D60" s="12"/>
      <c r="E60" s="12"/>
      <c r="F60" s="95">
        <f>SUM(F49:F59)</f>
        <v>75863</v>
      </c>
      <c r="G60" s="7"/>
      <c r="H60" s="95">
        <f>SUM(H49:H59)</f>
        <v>83217</v>
      </c>
      <c r="I60" s="7"/>
      <c r="J60" s="95">
        <f>SUM(J49:J59)</f>
        <v>76440</v>
      </c>
      <c r="K60" s="127"/>
      <c r="L60" s="95">
        <f>SUM(L49:L59)</f>
        <v>165251</v>
      </c>
    </row>
    <row r="61" spans="1:13" x14ac:dyDescent="0.5">
      <c r="A61" s="130" t="s">
        <v>123</v>
      </c>
      <c r="C61" s="135"/>
      <c r="D61" s="12"/>
      <c r="E61" s="12"/>
      <c r="F61" s="6"/>
      <c r="G61" s="6"/>
      <c r="H61" s="6"/>
      <c r="I61" s="6"/>
      <c r="J61" s="6"/>
      <c r="K61" s="127"/>
      <c r="L61" s="6"/>
    </row>
    <row r="62" spans="1:13" hidden="1" x14ac:dyDescent="0.5">
      <c r="A62" s="130"/>
      <c r="B62" s="2" t="s">
        <v>124</v>
      </c>
      <c r="C62" s="135"/>
      <c r="D62" s="12"/>
      <c r="E62" s="12"/>
      <c r="F62" s="7">
        <v>0</v>
      </c>
      <c r="G62" s="7"/>
      <c r="H62" s="7">
        <f>+[1]CF!$F$60</f>
        <v>0</v>
      </c>
      <c r="I62" s="7"/>
      <c r="J62" s="7">
        <v>0</v>
      </c>
      <c r="K62" s="127"/>
      <c r="L62" s="7">
        <v>0</v>
      </c>
    </row>
    <row r="63" spans="1:13" x14ac:dyDescent="0.5">
      <c r="A63" s="130"/>
      <c r="B63" s="2" t="s">
        <v>181</v>
      </c>
      <c r="C63" s="135"/>
      <c r="D63" s="12"/>
      <c r="E63" s="12"/>
      <c r="F63" s="7">
        <v>-20000</v>
      </c>
      <c r="G63" s="7"/>
      <c r="H63" s="7">
        <v>0</v>
      </c>
      <c r="I63" s="7"/>
      <c r="J63" s="7">
        <v>0</v>
      </c>
      <c r="K63" s="127"/>
      <c r="L63" s="7">
        <v>0</v>
      </c>
    </row>
    <row r="64" spans="1:13" x14ac:dyDescent="0.5">
      <c r="A64" s="130"/>
      <c r="B64" s="2" t="s">
        <v>167</v>
      </c>
      <c r="C64" s="135"/>
      <c r="D64" s="12"/>
      <c r="E64" s="12"/>
      <c r="F64" s="7">
        <v>20000</v>
      </c>
      <c r="G64" s="7"/>
      <c r="H64" s="7">
        <v>80000</v>
      </c>
      <c r="I64" s="7"/>
      <c r="J64" s="7">
        <v>0</v>
      </c>
      <c r="K64" s="127"/>
      <c r="L64" s="7">
        <v>0</v>
      </c>
    </row>
    <row r="65" spans="1:15" x14ac:dyDescent="0.5">
      <c r="B65" s="2" t="s">
        <v>168</v>
      </c>
      <c r="C65" s="135"/>
      <c r="D65" s="12"/>
      <c r="E65" s="12"/>
      <c r="F65" s="7">
        <v>-222158</v>
      </c>
      <c r="G65" s="7"/>
      <c r="H65" s="8">
        <v>0</v>
      </c>
      <c r="I65" s="7"/>
      <c r="J65" s="7">
        <v>-219758</v>
      </c>
      <c r="K65" s="127"/>
      <c r="L65" s="7">
        <v>0</v>
      </c>
    </row>
    <row r="66" spans="1:15" x14ac:dyDescent="0.5">
      <c r="B66" s="2" t="s">
        <v>150</v>
      </c>
      <c r="C66" s="135"/>
      <c r="D66" s="12"/>
      <c r="E66" s="12"/>
      <c r="F66" s="7">
        <v>-6279</v>
      </c>
      <c r="G66" s="7"/>
      <c r="H66" s="7">
        <v>-8940</v>
      </c>
      <c r="I66" s="7"/>
      <c r="J66" s="7">
        <v>-4951</v>
      </c>
      <c r="K66" s="127"/>
      <c r="L66" s="7">
        <f>+[1]CF!$J$68</f>
        <v>-6577</v>
      </c>
      <c r="O66" s="128"/>
    </row>
    <row r="67" spans="1:15" x14ac:dyDescent="0.5">
      <c r="B67" s="12" t="s">
        <v>151</v>
      </c>
      <c r="C67" s="135"/>
      <c r="D67" s="12"/>
      <c r="E67" s="12"/>
      <c r="F67" s="7">
        <v>-88</v>
      </c>
      <c r="G67" s="7"/>
      <c r="H67" s="7">
        <v>-185</v>
      </c>
      <c r="I67" s="7"/>
      <c r="J67" s="7">
        <v>0</v>
      </c>
      <c r="K67" s="127"/>
      <c r="L67" s="7">
        <v>-76</v>
      </c>
    </row>
    <row r="68" spans="1:15" x14ac:dyDescent="0.5">
      <c r="B68" s="12" t="s">
        <v>152</v>
      </c>
      <c r="C68" s="135"/>
      <c r="D68" s="12"/>
      <c r="E68" s="12"/>
      <c r="F68" s="7">
        <v>-60</v>
      </c>
      <c r="G68" s="7"/>
      <c r="H68" s="7">
        <v>-215</v>
      </c>
      <c r="I68" s="7"/>
      <c r="J68" s="7">
        <v>0</v>
      </c>
      <c r="K68" s="127"/>
      <c r="L68" s="7">
        <v>0</v>
      </c>
    </row>
    <row r="69" spans="1:15" x14ac:dyDescent="0.5">
      <c r="B69" s="129" t="s">
        <v>153</v>
      </c>
      <c r="E69" s="3"/>
      <c r="F69" s="7">
        <v>-3314</v>
      </c>
      <c r="G69" s="7"/>
      <c r="H69" s="7">
        <v>-50</v>
      </c>
      <c r="I69" s="7"/>
      <c r="J69" s="7">
        <v>-2366</v>
      </c>
      <c r="L69" s="7">
        <v>0</v>
      </c>
      <c r="O69" s="128"/>
    </row>
    <row r="70" spans="1:15" x14ac:dyDescent="0.5">
      <c r="B70" s="2" t="s">
        <v>125</v>
      </c>
      <c r="C70" s="135"/>
      <c r="D70" s="12"/>
      <c r="E70" s="12"/>
      <c r="F70" s="94">
        <v>0</v>
      </c>
      <c r="G70" s="7"/>
      <c r="H70" s="94">
        <v>-58</v>
      </c>
      <c r="I70" s="7"/>
      <c r="J70" s="94">
        <v>0</v>
      </c>
      <c r="K70" s="127"/>
      <c r="L70" s="94">
        <f>+[1]CF!$J$72</f>
        <v>-58</v>
      </c>
      <c r="M70" s="8"/>
      <c r="O70" s="128"/>
    </row>
    <row r="71" spans="1:15" x14ac:dyDescent="0.5">
      <c r="A71" s="130" t="s">
        <v>126</v>
      </c>
      <c r="C71" s="135"/>
      <c r="D71" s="12"/>
      <c r="E71" s="12"/>
      <c r="F71" s="95">
        <f>SUM(F62:F70)</f>
        <v>-231899</v>
      </c>
      <c r="G71" s="7"/>
      <c r="H71" s="95">
        <f>SUM(H62:H70)</f>
        <v>70552</v>
      </c>
      <c r="I71" s="7"/>
      <c r="J71" s="95">
        <f>SUM(J62:J70)</f>
        <v>-227075</v>
      </c>
      <c r="K71" s="127"/>
      <c r="L71" s="95">
        <f>SUM(L62:L70)</f>
        <v>-6711</v>
      </c>
      <c r="M71" s="3"/>
      <c r="O71" s="60"/>
    </row>
    <row r="72" spans="1:15" ht="10.5" customHeight="1" x14ac:dyDescent="0.5">
      <c r="A72" s="130"/>
      <c r="C72" s="135"/>
      <c r="D72" s="12"/>
      <c r="E72" s="12"/>
      <c r="F72" s="6"/>
      <c r="G72" s="7"/>
      <c r="I72" s="7"/>
      <c r="J72" s="6"/>
      <c r="K72" s="127"/>
      <c r="L72" s="6"/>
    </row>
    <row r="73" spans="1:15" x14ac:dyDescent="0.5">
      <c r="A73" s="14" t="s">
        <v>127</v>
      </c>
      <c r="B73" s="12"/>
      <c r="C73" s="14"/>
      <c r="D73" s="12"/>
      <c r="E73" s="12"/>
      <c r="F73" s="10">
        <f>F47+F60+F71</f>
        <v>-119652</v>
      </c>
      <c r="G73" s="7"/>
      <c r="H73" s="10">
        <f>H47+H60+H71</f>
        <v>105021</v>
      </c>
      <c r="I73" s="7"/>
      <c r="J73" s="10">
        <f>J47+J60+J71</f>
        <v>-118293</v>
      </c>
      <c r="K73" s="127"/>
      <c r="L73" s="10">
        <f>L47+L60+L71</f>
        <v>106266</v>
      </c>
      <c r="M73" s="3"/>
      <c r="O73" s="60"/>
    </row>
    <row r="74" spans="1:15" x14ac:dyDescent="0.5">
      <c r="A74" s="14" t="s">
        <v>182</v>
      </c>
      <c r="B74" s="14"/>
      <c r="C74" s="136"/>
      <c r="D74" s="14"/>
      <c r="E74" s="137"/>
      <c r="F74" s="145">
        <f>+BS!K11</f>
        <v>289834</v>
      </c>
      <c r="G74" s="7"/>
      <c r="H74" s="145">
        <v>262657</v>
      </c>
      <c r="I74" s="7"/>
      <c r="J74" s="145">
        <f>+BS!O11</f>
        <v>268833</v>
      </c>
      <c r="K74" s="6"/>
      <c r="L74" s="145">
        <v>260168</v>
      </c>
      <c r="M74" s="138"/>
      <c r="O74" s="139"/>
    </row>
    <row r="75" spans="1:15" ht="24" thickBot="1" x14ac:dyDescent="0.55000000000000004">
      <c r="A75" s="14" t="s">
        <v>183</v>
      </c>
      <c r="B75" s="14"/>
      <c r="C75" s="14"/>
      <c r="D75" s="14"/>
      <c r="E75" s="5"/>
      <c r="F75" s="111">
        <f>SUM(F73:F74)</f>
        <v>170182</v>
      </c>
      <c r="G75" s="7"/>
      <c r="H75" s="111">
        <f>SUM(H73:H74)</f>
        <v>367678</v>
      </c>
      <c r="I75" s="7"/>
      <c r="J75" s="111">
        <f>SUM(J73:J74)</f>
        <v>150540</v>
      </c>
      <c r="K75" s="6"/>
      <c r="L75" s="111">
        <f>SUM(L73:L74)</f>
        <v>366434</v>
      </c>
      <c r="O75" s="140"/>
    </row>
    <row r="76" spans="1:15" ht="24" thickTop="1" x14ac:dyDescent="0.5">
      <c r="A76" s="14"/>
      <c r="B76" s="14"/>
      <c r="C76" s="14"/>
      <c r="D76" s="14"/>
      <c r="E76" s="1"/>
      <c r="G76" s="7"/>
      <c r="I76" s="7"/>
      <c r="K76" s="6"/>
      <c r="L76" s="6"/>
      <c r="O76" s="60"/>
    </row>
    <row r="77" spans="1:15" x14ac:dyDescent="0.5">
      <c r="A77" s="14"/>
      <c r="B77" s="14"/>
      <c r="C77" s="14"/>
      <c r="D77" s="14"/>
      <c r="E77" s="1"/>
      <c r="F77" s="6"/>
      <c r="G77" s="6"/>
      <c r="H77" s="6"/>
      <c r="I77" s="6"/>
      <c r="J77" s="6"/>
      <c r="K77" s="6"/>
      <c r="L77" s="6"/>
      <c r="O77" s="60"/>
    </row>
    <row r="78" spans="1:15" x14ac:dyDescent="0.5">
      <c r="A78" s="14"/>
      <c r="B78" s="14"/>
      <c r="C78" s="14"/>
      <c r="D78" s="14"/>
      <c r="E78" s="1"/>
      <c r="F78" s="6"/>
      <c r="G78" s="6"/>
      <c r="H78" s="8"/>
      <c r="I78" s="6"/>
      <c r="J78" s="6"/>
      <c r="K78" s="6"/>
      <c r="L78" s="8"/>
    </row>
    <row r="79" spans="1:15" x14ac:dyDescent="0.5">
      <c r="G79" s="7"/>
      <c r="I79" s="7"/>
    </row>
    <row r="80" spans="1:15" hidden="1" x14ac:dyDescent="0.5">
      <c r="D80" s="138"/>
      <c r="E80" s="138"/>
      <c r="G80" s="7"/>
      <c r="I80" s="7"/>
      <c r="K80" s="141"/>
      <c r="L80" s="7">
        <f>L75-BS!O11</f>
        <v>97601</v>
      </c>
    </row>
    <row r="81" spans="3:12" hidden="1" x14ac:dyDescent="0.5">
      <c r="G81" s="7"/>
      <c r="I81" s="7"/>
      <c r="K81" s="141"/>
      <c r="L81" s="7">
        <f>+L80/2</f>
        <v>48800.5</v>
      </c>
    </row>
    <row r="82" spans="3:12" hidden="1" x14ac:dyDescent="0.5">
      <c r="K82" s="141"/>
    </row>
    <row r="83" spans="3:12" hidden="1" x14ac:dyDescent="0.5">
      <c r="C83" s="142"/>
      <c r="D83" s="142"/>
      <c r="E83" s="142"/>
      <c r="K83" s="141"/>
    </row>
    <row r="84" spans="3:12" x14ac:dyDescent="0.5">
      <c r="G84" s="7"/>
      <c r="I84" s="7"/>
    </row>
    <row r="85" spans="3:12" x14ac:dyDescent="0.5">
      <c r="G85" s="7"/>
      <c r="I85" s="7"/>
    </row>
    <row r="86" spans="3:12" x14ac:dyDescent="0.5">
      <c r="G86" s="7"/>
      <c r="I86" s="7"/>
    </row>
    <row r="87" spans="3:12" x14ac:dyDescent="0.5">
      <c r="G87" s="7"/>
      <c r="I87" s="7"/>
    </row>
    <row r="88" spans="3:12" x14ac:dyDescent="0.5">
      <c r="G88" s="7"/>
      <c r="I88" s="7"/>
    </row>
    <row r="89" spans="3:12" x14ac:dyDescent="0.5">
      <c r="G89" s="7"/>
      <c r="I89" s="7"/>
    </row>
    <row r="90" spans="3:12" x14ac:dyDescent="0.5">
      <c r="G90" s="7"/>
      <c r="I90" s="7"/>
    </row>
    <row r="91" spans="3:12" x14ac:dyDescent="0.5">
      <c r="G91" s="7"/>
      <c r="I91" s="7"/>
    </row>
    <row r="92" spans="3:12" x14ac:dyDescent="0.5">
      <c r="G92" s="7"/>
      <c r="I92" s="7"/>
    </row>
    <row r="93" spans="3:12" x14ac:dyDescent="0.5">
      <c r="F93" s="146"/>
      <c r="G93" s="7"/>
      <c r="I93" s="7"/>
    </row>
    <row r="94" spans="3:12" x14ac:dyDescent="0.5">
      <c r="F94" s="146"/>
      <c r="G94" s="7"/>
      <c r="I94" s="7"/>
    </row>
    <row r="95" spans="3:12" x14ac:dyDescent="0.5">
      <c r="F95" s="146"/>
      <c r="G95" s="7"/>
      <c r="I95" s="7"/>
    </row>
    <row r="96" spans="3:12" x14ac:dyDescent="0.5">
      <c r="F96" s="146"/>
      <c r="G96" s="7"/>
      <c r="I96" s="7"/>
    </row>
    <row r="97" spans="6:9" x14ac:dyDescent="0.5">
      <c r="F97" s="146"/>
      <c r="G97" s="7"/>
      <c r="I97" s="7"/>
    </row>
    <row r="98" spans="6:9" x14ac:dyDescent="0.5">
      <c r="F98" s="146"/>
      <c r="G98" s="7"/>
      <c r="I98" s="7"/>
    </row>
    <row r="99" spans="6:9" x14ac:dyDescent="0.5">
      <c r="G99" s="7"/>
      <c r="I99" s="7"/>
    </row>
    <row r="100" spans="6:9" x14ac:dyDescent="0.5">
      <c r="G100" s="7"/>
      <c r="I100" s="7"/>
    </row>
    <row r="101" spans="6:9" x14ac:dyDescent="0.5">
      <c r="G101" s="7"/>
      <c r="I101" s="7"/>
    </row>
    <row r="102" spans="6:9" x14ac:dyDescent="0.5">
      <c r="G102" s="7"/>
      <c r="I102" s="7"/>
    </row>
    <row r="103" spans="6:9" x14ac:dyDescent="0.5">
      <c r="G103" s="7"/>
      <c r="I103" s="7"/>
    </row>
    <row r="104" spans="6:9" x14ac:dyDescent="0.5">
      <c r="G104" s="7"/>
      <c r="I104" s="7"/>
    </row>
    <row r="105" spans="6:9" x14ac:dyDescent="0.5">
      <c r="G105" s="7"/>
      <c r="I105" s="7"/>
    </row>
    <row r="106" spans="6:9" x14ac:dyDescent="0.5">
      <c r="G106" s="7"/>
      <c r="I106" s="7"/>
    </row>
    <row r="107" spans="6:9" x14ac:dyDescent="0.5">
      <c r="G107" s="7"/>
      <c r="I107" s="7"/>
    </row>
    <row r="108" spans="6:9" x14ac:dyDescent="0.5">
      <c r="G108" s="7"/>
      <c r="I108" s="7"/>
    </row>
    <row r="109" spans="6:9" x14ac:dyDescent="0.5">
      <c r="G109" s="7"/>
      <c r="I109" s="7"/>
    </row>
    <row r="110" spans="6:9" x14ac:dyDescent="0.5">
      <c r="G110" s="7"/>
      <c r="I110" s="7"/>
    </row>
    <row r="111" spans="6:9" x14ac:dyDescent="0.5">
      <c r="G111" s="7"/>
      <c r="I111" s="7"/>
    </row>
    <row r="112" spans="6:9" x14ac:dyDescent="0.5">
      <c r="G112" s="7"/>
      <c r="I112" s="7"/>
    </row>
    <row r="113" spans="7:9" x14ac:dyDescent="0.5">
      <c r="G113" s="7"/>
      <c r="I113" s="7"/>
    </row>
    <row r="114" spans="7:9" x14ac:dyDescent="0.5">
      <c r="G114" s="7"/>
      <c r="I114" s="7"/>
    </row>
    <row r="115" spans="7:9" x14ac:dyDescent="0.5">
      <c r="G115" s="7"/>
      <c r="I115" s="7"/>
    </row>
    <row r="116" spans="7:9" x14ac:dyDescent="0.5">
      <c r="G116" s="7"/>
      <c r="I116" s="7"/>
    </row>
    <row r="117" spans="7:9" x14ac:dyDescent="0.5">
      <c r="G117" s="7"/>
      <c r="I117" s="7"/>
    </row>
    <row r="118" spans="7:9" x14ac:dyDescent="0.5">
      <c r="G118" s="7"/>
      <c r="I118" s="7"/>
    </row>
    <row r="119" spans="7:9" x14ac:dyDescent="0.5">
      <c r="G119" s="7"/>
      <c r="I119" s="7"/>
    </row>
    <row r="120" spans="7:9" x14ac:dyDescent="0.5">
      <c r="G120" s="7"/>
      <c r="I120" s="7"/>
    </row>
    <row r="121" spans="7:9" x14ac:dyDescent="0.5">
      <c r="G121" s="7"/>
      <c r="I121" s="7"/>
    </row>
    <row r="122" spans="7:9" x14ac:dyDescent="0.5">
      <c r="G122" s="7"/>
      <c r="I122" s="7"/>
    </row>
    <row r="123" spans="7:9" x14ac:dyDescent="0.5">
      <c r="G123" s="7"/>
      <c r="I123" s="7"/>
    </row>
    <row r="124" spans="7:9" x14ac:dyDescent="0.5">
      <c r="G124" s="7"/>
      <c r="I124" s="7"/>
    </row>
    <row r="125" spans="7:9" x14ac:dyDescent="0.5">
      <c r="G125" s="7"/>
      <c r="I125" s="7"/>
    </row>
    <row r="126" spans="7:9" x14ac:dyDescent="0.5">
      <c r="G126" s="7"/>
      <c r="I126" s="7"/>
    </row>
    <row r="127" spans="7:9" x14ac:dyDescent="0.5">
      <c r="G127" s="7"/>
      <c r="I127" s="7"/>
    </row>
    <row r="128" spans="7:9" x14ac:dyDescent="0.5">
      <c r="G128" s="7"/>
      <c r="I128" s="7"/>
    </row>
    <row r="129" spans="7:9" x14ac:dyDescent="0.5">
      <c r="G129" s="7"/>
      <c r="I129" s="7"/>
    </row>
    <row r="130" spans="7:9" x14ac:dyDescent="0.5">
      <c r="G130" s="7"/>
      <c r="I130" s="7"/>
    </row>
    <row r="131" spans="7:9" x14ac:dyDescent="0.5">
      <c r="G131" s="7"/>
      <c r="I131" s="7"/>
    </row>
    <row r="132" spans="7:9" x14ac:dyDescent="0.5">
      <c r="G132" s="7"/>
      <c r="I132" s="7"/>
    </row>
    <row r="133" spans="7:9" x14ac:dyDescent="0.5">
      <c r="G133" s="7"/>
      <c r="I133" s="7"/>
    </row>
    <row r="134" spans="7:9" x14ac:dyDescent="0.5">
      <c r="G134" s="7"/>
      <c r="I134" s="7"/>
    </row>
    <row r="135" spans="7:9" x14ac:dyDescent="0.5">
      <c r="G135" s="7"/>
      <c r="I135" s="7"/>
    </row>
    <row r="136" spans="7:9" x14ac:dyDescent="0.5">
      <c r="G136" s="7"/>
      <c r="I136" s="7"/>
    </row>
    <row r="137" spans="7:9" x14ac:dyDescent="0.5">
      <c r="G137" s="7"/>
      <c r="I137" s="7"/>
    </row>
    <row r="138" spans="7:9" x14ac:dyDescent="0.5">
      <c r="G138" s="7"/>
      <c r="I138" s="7"/>
    </row>
    <row r="139" spans="7:9" x14ac:dyDescent="0.5">
      <c r="G139" s="7"/>
      <c r="I139" s="7"/>
    </row>
    <row r="140" spans="7:9" x14ac:dyDescent="0.5">
      <c r="G140" s="7"/>
      <c r="I140" s="7"/>
    </row>
    <row r="141" spans="7:9" x14ac:dyDescent="0.5">
      <c r="G141" s="7"/>
      <c r="I141" s="7"/>
    </row>
    <row r="142" spans="7:9" x14ac:dyDescent="0.5">
      <c r="G142" s="7"/>
      <c r="I142" s="7"/>
    </row>
    <row r="143" spans="7:9" x14ac:dyDescent="0.5">
      <c r="G143" s="7"/>
      <c r="I143" s="7"/>
    </row>
    <row r="144" spans="7:9" x14ac:dyDescent="0.5">
      <c r="G144" s="7"/>
      <c r="I144" s="7"/>
    </row>
    <row r="145" spans="7:9" x14ac:dyDescent="0.5">
      <c r="G145" s="7"/>
      <c r="I145" s="7"/>
    </row>
    <row r="146" spans="7:9" x14ac:dyDescent="0.5">
      <c r="G146" s="7"/>
      <c r="I146" s="7"/>
    </row>
    <row r="147" spans="7:9" x14ac:dyDescent="0.5">
      <c r="G147" s="7"/>
      <c r="I147" s="7"/>
    </row>
    <row r="148" spans="7:9" x14ac:dyDescent="0.5">
      <c r="G148" s="7"/>
      <c r="I148" s="7"/>
    </row>
    <row r="149" spans="7:9" x14ac:dyDescent="0.5">
      <c r="G149" s="7"/>
      <c r="I149" s="7"/>
    </row>
    <row r="150" spans="7:9" x14ac:dyDescent="0.5">
      <c r="G150" s="7"/>
      <c r="I150" s="7"/>
    </row>
    <row r="151" spans="7:9" x14ac:dyDescent="0.5">
      <c r="G151" s="7"/>
      <c r="I151" s="7"/>
    </row>
    <row r="152" spans="7:9" x14ac:dyDescent="0.5">
      <c r="G152" s="7"/>
      <c r="I152" s="7"/>
    </row>
    <row r="153" spans="7:9" x14ac:dyDescent="0.5">
      <c r="G153" s="7"/>
      <c r="I153" s="7"/>
    </row>
    <row r="154" spans="7:9" x14ac:dyDescent="0.5">
      <c r="G154" s="7"/>
      <c r="I154" s="7"/>
    </row>
    <row r="155" spans="7:9" x14ac:dyDescent="0.5">
      <c r="G155" s="7"/>
      <c r="I155" s="7"/>
    </row>
    <row r="156" spans="7:9" x14ac:dyDescent="0.5">
      <c r="G156" s="7"/>
      <c r="I156" s="7"/>
    </row>
    <row r="157" spans="7:9" x14ac:dyDescent="0.5">
      <c r="G157" s="7"/>
      <c r="I157" s="7"/>
    </row>
    <row r="158" spans="7:9" x14ac:dyDescent="0.5">
      <c r="G158" s="7"/>
      <c r="I158" s="7"/>
    </row>
    <row r="159" spans="7:9" x14ac:dyDescent="0.5">
      <c r="G159" s="7"/>
      <c r="I159" s="7"/>
    </row>
    <row r="160" spans="7:9" x14ac:dyDescent="0.5">
      <c r="G160" s="7"/>
      <c r="I160" s="7"/>
    </row>
    <row r="161" spans="7:9" x14ac:dyDescent="0.5">
      <c r="G161" s="7"/>
      <c r="I161" s="7"/>
    </row>
    <row r="162" spans="7:9" x14ac:dyDescent="0.5">
      <c r="G162" s="7"/>
      <c r="I162" s="7"/>
    </row>
    <row r="163" spans="7:9" x14ac:dyDescent="0.5">
      <c r="G163" s="7"/>
      <c r="I163" s="7"/>
    </row>
    <row r="164" spans="7:9" x14ac:dyDescent="0.5">
      <c r="G164" s="7"/>
      <c r="I164" s="7"/>
    </row>
    <row r="165" spans="7:9" x14ac:dyDescent="0.5">
      <c r="G165" s="7"/>
      <c r="I165" s="7"/>
    </row>
    <row r="166" spans="7:9" x14ac:dyDescent="0.5">
      <c r="G166" s="7"/>
      <c r="I166" s="7"/>
    </row>
    <row r="167" spans="7:9" x14ac:dyDescent="0.5">
      <c r="G167" s="7"/>
      <c r="I167" s="7"/>
    </row>
    <row r="168" spans="7:9" x14ac:dyDescent="0.5">
      <c r="G168" s="7"/>
      <c r="I168" s="7"/>
    </row>
    <row r="169" spans="7:9" x14ac:dyDescent="0.5">
      <c r="G169" s="7"/>
      <c r="I169" s="7"/>
    </row>
    <row r="170" spans="7:9" x14ac:dyDescent="0.5">
      <c r="G170" s="7"/>
      <c r="I170" s="7"/>
    </row>
    <row r="171" spans="7:9" x14ac:dyDescent="0.5">
      <c r="G171" s="7"/>
      <c r="I171" s="7"/>
    </row>
    <row r="172" spans="7:9" x14ac:dyDescent="0.5">
      <c r="G172" s="7"/>
      <c r="I172" s="7"/>
    </row>
    <row r="173" spans="7:9" x14ac:dyDescent="0.5">
      <c r="G173" s="7"/>
      <c r="I173" s="7"/>
    </row>
    <row r="174" spans="7:9" x14ac:dyDescent="0.5">
      <c r="G174" s="7"/>
      <c r="I174" s="7"/>
    </row>
    <row r="175" spans="7:9" x14ac:dyDescent="0.5">
      <c r="G175" s="7"/>
      <c r="I175" s="7"/>
    </row>
    <row r="176" spans="7:9" x14ac:dyDescent="0.5">
      <c r="G176" s="7"/>
      <c r="I176" s="7"/>
    </row>
    <row r="177" spans="7:9" x14ac:dyDescent="0.5">
      <c r="G177" s="7"/>
      <c r="I177" s="7"/>
    </row>
    <row r="178" spans="7:9" x14ac:dyDescent="0.5">
      <c r="G178" s="7"/>
      <c r="I178" s="7"/>
    </row>
    <row r="179" spans="7:9" x14ac:dyDescent="0.5">
      <c r="G179" s="7"/>
      <c r="I179" s="7"/>
    </row>
    <row r="180" spans="7:9" x14ac:dyDescent="0.5">
      <c r="G180" s="7"/>
      <c r="I180" s="7"/>
    </row>
    <row r="181" spans="7:9" x14ac:dyDescent="0.5">
      <c r="G181" s="7"/>
      <c r="I181" s="7"/>
    </row>
    <row r="182" spans="7:9" x14ac:dyDescent="0.5">
      <c r="G182" s="7"/>
      <c r="I182" s="7"/>
    </row>
    <row r="183" spans="7:9" x14ac:dyDescent="0.5">
      <c r="G183" s="7"/>
      <c r="I183" s="7"/>
    </row>
    <row r="184" spans="7:9" x14ac:dyDescent="0.5">
      <c r="G184" s="7"/>
      <c r="I184" s="7"/>
    </row>
    <row r="185" spans="7:9" x14ac:dyDescent="0.5">
      <c r="G185" s="7"/>
      <c r="I185" s="7"/>
    </row>
    <row r="186" spans="7:9" x14ac:dyDescent="0.5">
      <c r="G186" s="7"/>
      <c r="I186" s="7"/>
    </row>
    <row r="187" spans="7:9" x14ac:dyDescent="0.5">
      <c r="G187" s="7"/>
      <c r="I187" s="7"/>
    </row>
    <row r="188" spans="7:9" x14ac:dyDescent="0.5">
      <c r="G188" s="7"/>
      <c r="I188" s="7"/>
    </row>
    <row r="189" spans="7:9" x14ac:dyDescent="0.5">
      <c r="G189" s="7"/>
      <c r="I189" s="7"/>
    </row>
    <row r="190" spans="7:9" x14ac:dyDescent="0.5">
      <c r="G190" s="7"/>
      <c r="I190" s="7"/>
    </row>
    <row r="191" spans="7:9" x14ac:dyDescent="0.5">
      <c r="G191" s="7"/>
      <c r="I191" s="7"/>
    </row>
    <row r="192" spans="7:9" x14ac:dyDescent="0.5">
      <c r="G192" s="7"/>
      <c r="I192" s="7"/>
    </row>
    <row r="193" spans="7:9" x14ac:dyDescent="0.5">
      <c r="G193" s="7"/>
      <c r="I193" s="7"/>
    </row>
    <row r="194" spans="7:9" x14ac:dyDescent="0.5">
      <c r="G194" s="7"/>
      <c r="I194" s="7"/>
    </row>
    <row r="195" spans="7:9" x14ac:dyDescent="0.5">
      <c r="G195" s="7"/>
      <c r="I195" s="7"/>
    </row>
    <row r="196" spans="7:9" x14ac:dyDescent="0.5">
      <c r="G196" s="7"/>
      <c r="I196" s="7"/>
    </row>
    <row r="197" spans="7:9" x14ac:dyDescent="0.5">
      <c r="G197" s="7"/>
      <c r="I197" s="7"/>
    </row>
    <row r="198" spans="7:9" x14ac:dyDescent="0.5">
      <c r="G198" s="7"/>
      <c r="I198" s="7"/>
    </row>
    <row r="199" spans="7:9" x14ac:dyDescent="0.5">
      <c r="G199" s="7"/>
      <c r="I199" s="7"/>
    </row>
    <row r="200" spans="7:9" x14ac:dyDescent="0.5">
      <c r="G200" s="7"/>
      <c r="I200" s="7"/>
    </row>
    <row r="201" spans="7:9" x14ac:dyDescent="0.5">
      <c r="G201" s="7"/>
      <c r="I201" s="7"/>
    </row>
    <row r="202" spans="7:9" x14ac:dyDescent="0.5">
      <c r="G202" s="7"/>
      <c r="I202" s="7"/>
    </row>
    <row r="203" spans="7:9" x14ac:dyDescent="0.5">
      <c r="G203" s="7"/>
      <c r="I203" s="7"/>
    </row>
    <row r="204" spans="7:9" x14ac:dyDescent="0.5">
      <c r="G204" s="7"/>
      <c r="I204" s="7"/>
    </row>
    <row r="205" spans="7:9" x14ac:dyDescent="0.5">
      <c r="G205" s="7"/>
      <c r="I205" s="7"/>
    </row>
    <row r="206" spans="7:9" x14ac:dyDescent="0.5">
      <c r="G206" s="7"/>
      <c r="I206" s="7"/>
    </row>
    <row r="207" spans="7:9" x14ac:dyDescent="0.5">
      <c r="G207" s="7"/>
      <c r="I207" s="7"/>
    </row>
    <row r="208" spans="7:9" x14ac:dyDescent="0.5">
      <c r="G208" s="7"/>
      <c r="I208" s="7"/>
    </row>
    <row r="209" spans="7:9" x14ac:dyDescent="0.5">
      <c r="G209" s="7"/>
      <c r="I209" s="7"/>
    </row>
    <row r="210" spans="7:9" x14ac:dyDescent="0.5">
      <c r="G210" s="7"/>
      <c r="I210" s="7"/>
    </row>
    <row r="211" spans="7:9" x14ac:dyDescent="0.5">
      <c r="G211" s="7"/>
      <c r="I211" s="7"/>
    </row>
    <row r="212" spans="7:9" x14ac:dyDescent="0.5">
      <c r="G212" s="7"/>
      <c r="I212" s="7"/>
    </row>
    <row r="213" spans="7:9" x14ac:dyDescent="0.5">
      <c r="G213" s="7"/>
      <c r="I213" s="7"/>
    </row>
    <row r="214" spans="7:9" x14ac:dyDescent="0.5">
      <c r="G214" s="7"/>
      <c r="I214" s="7"/>
    </row>
    <row r="215" spans="7:9" x14ac:dyDescent="0.5">
      <c r="G215" s="7"/>
      <c r="I215" s="7"/>
    </row>
    <row r="216" spans="7:9" x14ac:dyDescent="0.5">
      <c r="G216" s="7"/>
      <c r="I216" s="7"/>
    </row>
    <row r="217" spans="7:9" x14ac:dyDescent="0.5">
      <c r="G217" s="7"/>
      <c r="I217" s="7"/>
    </row>
    <row r="218" spans="7:9" x14ac:dyDescent="0.5">
      <c r="G218" s="7"/>
      <c r="I218" s="7"/>
    </row>
    <row r="219" spans="7:9" x14ac:dyDescent="0.5">
      <c r="G219" s="7"/>
      <c r="I219" s="7"/>
    </row>
    <row r="220" spans="7:9" x14ac:dyDescent="0.5">
      <c r="G220" s="7"/>
      <c r="I220" s="7"/>
    </row>
    <row r="221" spans="7:9" x14ac:dyDescent="0.5">
      <c r="G221" s="7"/>
      <c r="I221" s="7"/>
    </row>
    <row r="222" spans="7:9" x14ac:dyDescent="0.5">
      <c r="G222" s="7"/>
      <c r="I222" s="7"/>
    </row>
    <row r="223" spans="7:9" x14ac:dyDescent="0.5">
      <c r="G223" s="7"/>
      <c r="I223" s="7"/>
    </row>
    <row r="224" spans="7:9" x14ac:dyDescent="0.5">
      <c r="G224" s="7"/>
      <c r="I224" s="7"/>
    </row>
    <row r="225" spans="7:9" x14ac:dyDescent="0.5">
      <c r="G225" s="7"/>
      <c r="I225" s="7"/>
    </row>
    <row r="226" spans="7:9" x14ac:dyDescent="0.5">
      <c r="G226" s="7"/>
      <c r="I226" s="7"/>
    </row>
    <row r="227" spans="7:9" x14ac:dyDescent="0.5">
      <c r="G227" s="7"/>
      <c r="I227" s="7"/>
    </row>
    <row r="228" spans="7:9" x14ac:dyDescent="0.5">
      <c r="G228" s="7"/>
      <c r="I228" s="7"/>
    </row>
    <row r="229" spans="7:9" x14ac:dyDescent="0.5">
      <c r="G229" s="7"/>
      <c r="I229" s="7"/>
    </row>
    <row r="230" spans="7:9" x14ac:dyDescent="0.5">
      <c r="G230" s="7"/>
      <c r="I230" s="7"/>
    </row>
    <row r="231" spans="7:9" x14ac:dyDescent="0.5">
      <c r="G231" s="7"/>
      <c r="I231" s="7"/>
    </row>
    <row r="232" spans="7:9" x14ac:dyDescent="0.5">
      <c r="G232" s="7"/>
      <c r="I232" s="7"/>
    </row>
    <row r="233" spans="7:9" x14ac:dyDescent="0.5">
      <c r="G233" s="7"/>
      <c r="I233" s="7"/>
    </row>
    <row r="234" spans="7:9" x14ac:dyDescent="0.5">
      <c r="G234" s="7"/>
      <c r="I234" s="7"/>
    </row>
    <row r="235" spans="7:9" x14ac:dyDescent="0.5">
      <c r="G235" s="7"/>
      <c r="I235" s="7"/>
    </row>
    <row r="236" spans="7:9" x14ac:dyDescent="0.5">
      <c r="G236" s="7"/>
      <c r="I236" s="7"/>
    </row>
    <row r="237" spans="7:9" x14ac:dyDescent="0.5">
      <c r="G237" s="7"/>
      <c r="I237" s="7"/>
    </row>
    <row r="238" spans="7:9" x14ac:dyDescent="0.5">
      <c r="G238" s="7"/>
      <c r="I238" s="7"/>
    </row>
    <row r="239" spans="7:9" x14ac:dyDescent="0.5">
      <c r="G239" s="7"/>
      <c r="I239" s="7"/>
    </row>
    <row r="240" spans="7:9" x14ac:dyDescent="0.5">
      <c r="G240" s="7"/>
      <c r="I240" s="7"/>
    </row>
    <row r="241" spans="7:9" x14ac:dyDescent="0.5">
      <c r="G241" s="7"/>
      <c r="I241" s="7"/>
    </row>
    <row r="242" spans="7:9" x14ac:dyDescent="0.5">
      <c r="G242" s="7"/>
      <c r="I242" s="7"/>
    </row>
    <row r="243" spans="7:9" x14ac:dyDescent="0.5">
      <c r="G243" s="7"/>
      <c r="I243" s="7"/>
    </row>
    <row r="244" spans="7:9" x14ac:dyDescent="0.5">
      <c r="G244" s="7"/>
      <c r="I244" s="7"/>
    </row>
    <row r="245" spans="7:9" x14ac:dyDescent="0.5">
      <c r="G245" s="7"/>
      <c r="I245" s="7"/>
    </row>
    <row r="246" spans="7:9" x14ac:dyDescent="0.5">
      <c r="G246" s="7"/>
      <c r="I246" s="7"/>
    </row>
    <row r="247" spans="7:9" x14ac:dyDescent="0.5">
      <c r="G247" s="7"/>
      <c r="I247" s="7"/>
    </row>
    <row r="248" spans="7:9" x14ac:dyDescent="0.5">
      <c r="G248" s="7"/>
      <c r="I248" s="7"/>
    </row>
    <row r="249" spans="7:9" x14ac:dyDescent="0.5">
      <c r="G249" s="7"/>
      <c r="I249" s="7"/>
    </row>
    <row r="250" spans="7:9" x14ac:dyDescent="0.5">
      <c r="G250" s="7"/>
      <c r="I250" s="7"/>
    </row>
    <row r="251" spans="7:9" x14ac:dyDescent="0.5">
      <c r="G251" s="7"/>
      <c r="I251" s="7"/>
    </row>
    <row r="252" spans="7:9" x14ac:dyDescent="0.5">
      <c r="G252" s="7"/>
      <c r="I252" s="7"/>
    </row>
    <row r="253" spans="7:9" x14ac:dyDescent="0.5">
      <c r="G253" s="7"/>
      <c r="I253" s="7"/>
    </row>
    <row r="254" spans="7:9" x14ac:dyDescent="0.5">
      <c r="G254" s="7"/>
      <c r="I254" s="7"/>
    </row>
    <row r="255" spans="7:9" x14ac:dyDescent="0.5">
      <c r="G255" s="7"/>
      <c r="I255" s="7"/>
    </row>
    <row r="256" spans="7:9" x14ac:dyDescent="0.5">
      <c r="G256" s="7"/>
      <c r="I256" s="7"/>
    </row>
    <row r="257" spans="7:9" x14ac:dyDescent="0.5">
      <c r="G257" s="7"/>
      <c r="I257" s="7"/>
    </row>
    <row r="258" spans="7:9" x14ac:dyDescent="0.5">
      <c r="G258" s="7"/>
      <c r="I258" s="7"/>
    </row>
    <row r="259" spans="7:9" x14ac:dyDescent="0.5">
      <c r="G259" s="7"/>
      <c r="I259" s="7"/>
    </row>
    <row r="260" spans="7:9" x14ac:dyDescent="0.5">
      <c r="G260" s="7"/>
      <c r="I260" s="7"/>
    </row>
    <row r="261" spans="7:9" x14ac:dyDescent="0.5">
      <c r="G261" s="7"/>
      <c r="I261" s="7"/>
    </row>
    <row r="262" spans="7:9" x14ac:dyDescent="0.5">
      <c r="G262" s="7"/>
      <c r="I262" s="7"/>
    </row>
    <row r="263" spans="7:9" x14ac:dyDescent="0.5">
      <c r="G263" s="7"/>
      <c r="I263" s="7"/>
    </row>
    <row r="264" spans="7:9" x14ac:dyDescent="0.5">
      <c r="G264" s="7"/>
      <c r="I264" s="7"/>
    </row>
    <row r="265" spans="7:9" x14ac:dyDescent="0.5">
      <c r="G265" s="7"/>
      <c r="I265" s="7"/>
    </row>
    <row r="266" spans="7:9" x14ac:dyDescent="0.5">
      <c r="G266" s="7"/>
      <c r="I266" s="7"/>
    </row>
    <row r="267" spans="7:9" x14ac:dyDescent="0.5">
      <c r="G267" s="7"/>
      <c r="I267" s="7"/>
    </row>
    <row r="268" spans="7:9" x14ac:dyDescent="0.5">
      <c r="G268" s="7"/>
      <c r="I268" s="7"/>
    </row>
    <row r="269" spans="7:9" x14ac:dyDescent="0.5">
      <c r="G269" s="7"/>
      <c r="I269" s="7"/>
    </row>
    <row r="270" spans="7:9" x14ac:dyDescent="0.5">
      <c r="G270" s="7"/>
      <c r="I270" s="7"/>
    </row>
    <row r="271" spans="7:9" x14ac:dyDescent="0.5">
      <c r="G271" s="7"/>
      <c r="I271" s="7"/>
    </row>
    <row r="272" spans="7:9" x14ac:dyDescent="0.5">
      <c r="G272" s="7"/>
      <c r="I272" s="7"/>
    </row>
    <row r="273" spans="7:9" x14ac:dyDescent="0.5">
      <c r="G273" s="7"/>
      <c r="I273" s="7"/>
    </row>
    <row r="274" spans="7:9" x14ac:dyDescent="0.5">
      <c r="G274" s="7"/>
      <c r="I274" s="7"/>
    </row>
    <row r="275" spans="7:9" x14ac:dyDescent="0.5">
      <c r="G275" s="7"/>
      <c r="I275" s="7"/>
    </row>
    <row r="276" spans="7:9" x14ac:dyDescent="0.5">
      <c r="G276" s="7"/>
      <c r="I276" s="7"/>
    </row>
    <row r="277" spans="7:9" x14ac:dyDescent="0.5">
      <c r="G277" s="7"/>
      <c r="I277" s="7"/>
    </row>
    <row r="278" spans="7:9" x14ac:dyDescent="0.5">
      <c r="G278" s="7"/>
      <c r="I278" s="7"/>
    </row>
    <row r="279" spans="7:9" x14ac:dyDescent="0.5">
      <c r="G279" s="7"/>
      <c r="I279" s="7"/>
    </row>
    <row r="280" spans="7:9" x14ac:dyDescent="0.5">
      <c r="G280" s="7"/>
      <c r="I280" s="7"/>
    </row>
  </sheetData>
  <sheetProtection formatCells="0" formatColumns="0" formatRows="0" insertColumns="0" insertRows="0" insertHyperlinks="0" deleteColumns="0" deleteRows="0" sort="0" autoFilter="0" pivotTables="0"/>
  <mergeCells count="5">
    <mergeCell ref="A1:L1"/>
    <mergeCell ref="A2:L2"/>
    <mergeCell ref="A3:L3"/>
    <mergeCell ref="J6:L6"/>
    <mergeCell ref="F6:H6"/>
  </mergeCells>
  <phoneticPr fontId="0" type="noConversion"/>
  <pageMargins left="0.66929133858267698" right="0.24" top="0.66929133858267698" bottom="0.196850393700787" header="0.39370078740157499" footer="0.31496062992126"/>
  <pageSetup paperSize="9" scale="68" firstPageNumber="7" orientation="portrait" useFirstPageNumber="1" verticalDpi="180" r:id="rId1"/>
  <headerFooter alignWithMargins="0">
    <oddHeader>&amp;C&amp;P</oddHeader>
    <oddFooter>&amp;Lหมายเหตุประกอบงบการเงินเป็นส่วนหนึ่งของงบการเงินระหว่างกาลนี้</oddFooter>
  </headerFooter>
  <rowBreaks count="1" manualBreakCount="1">
    <brk id="4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BS</vt:lpstr>
      <vt:lpstr>PL 3m</vt:lpstr>
      <vt:lpstr>CE-Conso</vt:lpstr>
      <vt:lpstr>CE-Separate</vt:lpstr>
      <vt:lpstr>CF</vt:lpstr>
      <vt:lpstr>BS!Print_Area</vt:lpstr>
      <vt:lpstr>'CE-Conso'!Print_Area</vt:lpstr>
      <vt:lpstr>'CE-Separate'!Print_Area</vt:lpstr>
      <vt:lpstr>'PL 3m'!Print_Area</vt:lpstr>
      <vt:lpstr>BS!Print_Titles</vt:lpstr>
      <vt:lpstr>CF!Print_Titles</vt:lpstr>
    </vt:vector>
  </TitlesOfParts>
  <Company>SK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Nok</dc:creator>
  <cp:lastModifiedBy>RJHSA</cp:lastModifiedBy>
  <cp:revision/>
  <cp:lastPrinted>2019-05-09T10:39:20Z</cp:lastPrinted>
  <dcterms:created xsi:type="dcterms:W3CDTF">2000-10-30T05:03:03Z</dcterms:created>
  <dcterms:modified xsi:type="dcterms:W3CDTF">2019-05-13T09:52:41Z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12551BDF">
    <vt:lpwstr/>
  </property>
  <property fmtid="{D5CDD505-2E9C-101B-9397-08002B2CF9AE}" pid="3" name="IVIDE7418E5">
    <vt:lpwstr/>
  </property>
  <property fmtid="{D5CDD505-2E9C-101B-9397-08002B2CF9AE}" pid="4" name="IVID1A5315DD">
    <vt:lpwstr/>
  </property>
  <property fmtid="{D5CDD505-2E9C-101B-9397-08002B2CF9AE}" pid="5" name="IVID17351601">
    <vt:lpwstr/>
  </property>
  <property fmtid="{D5CDD505-2E9C-101B-9397-08002B2CF9AE}" pid="6" name="IVID89541B32">
    <vt:lpwstr/>
  </property>
  <property fmtid="{D5CDD505-2E9C-101B-9397-08002B2CF9AE}" pid="7" name="IVID27444CE4">
    <vt:lpwstr/>
  </property>
  <property fmtid="{D5CDD505-2E9C-101B-9397-08002B2CF9AE}" pid="8" name="IVID2C4E16DE">
    <vt:lpwstr/>
  </property>
  <property fmtid="{D5CDD505-2E9C-101B-9397-08002B2CF9AE}" pid="9" name="IVID1E4F12E8">
    <vt:lpwstr/>
  </property>
  <property fmtid="{D5CDD505-2E9C-101B-9397-08002B2CF9AE}" pid="10" name="IVID425812E9">
    <vt:lpwstr/>
  </property>
  <property fmtid="{D5CDD505-2E9C-101B-9397-08002B2CF9AE}" pid="11" name="IVID430B1CD4">
    <vt:lpwstr/>
  </property>
  <property fmtid="{D5CDD505-2E9C-101B-9397-08002B2CF9AE}" pid="12" name="IVID103A18E1">
    <vt:lpwstr/>
  </property>
  <property fmtid="{D5CDD505-2E9C-101B-9397-08002B2CF9AE}" pid="13" name="IVID205A13F7">
    <vt:lpwstr/>
  </property>
  <property fmtid="{D5CDD505-2E9C-101B-9397-08002B2CF9AE}" pid="14" name="IVID1D1C1308">
    <vt:lpwstr/>
  </property>
  <property fmtid="{D5CDD505-2E9C-101B-9397-08002B2CF9AE}" pid="15" name="IVIDC1B13DC">
    <vt:lpwstr/>
  </property>
  <property fmtid="{D5CDD505-2E9C-101B-9397-08002B2CF9AE}" pid="16" name="IVID57209FA">
    <vt:lpwstr/>
  </property>
  <property fmtid="{D5CDD505-2E9C-101B-9397-08002B2CF9AE}" pid="17" name="IVID1E4C15D5">
    <vt:lpwstr/>
  </property>
  <property fmtid="{D5CDD505-2E9C-101B-9397-08002B2CF9AE}" pid="18" name="IVIDC85034A1">
    <vt:lpwstr/>
  </property>
  <property fmtid="{D5CDD505-2E9C-101B-9397-08002B2CF9AE}" pid="19" name="IVID253A13EA">
    <vt:lpwstr/>
  </property>
  <property fmtid="{D5CDD505-2E9C-101B-9397-08002B2CF9AE}" pid="20" name="IVIDB4A17EF">
    <vt:lpwstr/>
  </property>
  <property fmtid="{D5CDD505-2E9C-101B-9397-08002B2CF9AE}" pid="21" name="IVID29670FEB">
    <vt:lpwstr/>
  </property>
  <property fmtid="{D5CDD505-2E9C-101B-9397-08002B2CF9AE}" pid="22" name="IVID1E4617EE">
    <vt:lpwstr/>
  </property>
  <property fmtid="{D5CDD505-2E9C-101B-9397-08002B2CF9AE}" pid="23" name="IVID2F2D16D9">
    <vt:lpwstr/>
  </property>
  <property fmtid="{D5CDD505-2E9C-101B-9397-08002B2CF9AE}" pid="24" name="IVID3986B742">
    <vt:lpwstr/>
  </property>
  <property fmtid="{D5CDD505-2E9C-101B-9397-08002B2CF9AE}" pid="25" name="IVID8752659">
    <vt:lpwstr/>
  </property>
  <property fmtid="{D5CDD505-2E9C-101B-9397-08002B2CF9AE}" pid="26" name="IVID40048AEB">
    <vt:lpwstr/>
  </property>
  <property fmtid="{D5CDD505-2E9C-101B-9397-08002B2CF9AE}" pid="27" name="IVIDBFEBCA47">
    <vt:lpwstr/>
  </property>
  <property fmtid="{D5CDD505-2E9C-101B-9397-08002B2CF9AE}" pid="28" name="IVIDE869F92E">
    <vt:lpwstr/>
  </property>
  <property fmtid="{D5CDD505-2E9C-101B-9397-08002B2CF9AE}" pid="29" name="IVID388E71CB">
    <vt:lpwstr/>
  </property>
  <property fmtid="{D5CDD505-2E9C-101B-9397-08002B2CF9AE}" pid="30" name="IVIDE4973558">
    <vt:lpwstr/>
  </property>
  <property fmtid="{D5CDD505-2E9C-101B-9397-08002B2CF9AE}" pid="31" name="IVID346013FA">
    <vt:lpwstr/>
  </property>
  <property fmtid="{D5CDD505-2E9C-101B-9397-08002B2CF9AE}" pid="32" name="IVIDE0538866">
    <vt:lpwstr/>
  </property>
  <property fmtid="{D5CDD505-2E9C-101B-9397-08002B2CF9AE}" pid="33" name="IVIDACE0124D">
    <vt:lpwstr/>
  </property>
  <property fmtid="{D5CDD505-2E9C-101B-9397-08002B2CF9AE}" pid="34" name="IVIDC41A9CA6">
    <vt:lpwstr/>
  </property>
  <property fmtid="{D5CDD505-2E9C-101B-9397-08002B2CF9AE}" pid="35" name="IVID8A66527D">
    <vt:lpwstr/>
  </property>
</Properties>
</file>